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CHELI\A Micheli 2023\A_Programmazione investimenti e acquisti_servizi\2023_servizi e forniture\"/>
    </mc:Choice>
  </mc:AlternateContent>
  <xr:revisionPtr revIDLastSave="0" documentId="13_ncr:1_{B43CFE07-C1DF-496F-8193-40EC89AD9167}" xr6:coauthVersionLast="47" xr6:coauthVersionMax="47" xr10:uidLastSave="{00000000-0000-0000-0000-000000000000}"/>
  <bookViews>
    <workbookView xWindow="-120" yWindow="-120" windowWidth="24240" windowHeight="13140" xr2:uid="{68A3E163-2BC9-4B04-9C9F-F955A5C9EF44}"/>
  </bookViews>
  <sheets>
    <sheet name="2023_2024" sheetId="1" r:id="rId1"/>
  </sheets>
  <definedNames>
    <definedName name="_xlnm.Print_Titles" localSheetId="0">'2023_2024'!$5:$6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P28" i="1"/>
  <c r="V26" i="1"/>
  <c r="V34" i="1"/>
  <c r="V33" i="1"/>
  <c r="V32" i="1"/>
  <c r="V31" i="1"/>
  <c r="V30" i="1"/>
  <c r="V29" i="1"/>
  <c r="V27" i="1"/>
  <c r="V25" i="1" l="1"/>
  <c r="V38" i="1"/>
  <c r="V52" i="1" l="1"/>
  <c r="P53" i="1"/>
  <c r="V53" i="1" s="1"/>
  <c r="V44" i="1"/>
  <c r="P46" i="1"/>
  <c r="V47" i="1"/>
  <c r="V54" i="1"/>
  <c r="V51" i="1"/>
  <c r="V20" i="1"/>
  <c r="V19" i="1"/>
  <c r="V28" i="1"/>
  <c r="V16" i="1"/>
  <c r="V15" i="1"/>
  <c r="V14" i="1" l="1"/>
  <c r="V11" i="1"/>
  <c r="V10" i="1"/>
  <c r="V9" i="1"/>
  <c r="V8" i="1"/>
  <c r="V7" i="1"/>
  <c r="A8" i="1"/>
  <c r="A9" i="1" s="1"/>
  <c r="A10" i="1" s="1"/>
  <c r="A11" i="1" s="1"/>
  <c r="A12" i="1" s="1"/>
  <c r="A13" i="1" l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V48" i="1" l="1"/>
  <c r="V49" i="1"/>
  <c r="V45" i="1"/>
  <c r="V50" i="1"/>
  <c r="V40" i="1"/>
  <c r="V17" i="1"/>
  <c r="V13" i="1"/>
  <c r="V42" i="1"/>
  <c r="V36" i="1"/>
  <c r="V35" i="1"/>
  <c r="V24" i="1"/>
  <c r="V23" i="1"/>
  <c r="V46" i="1"/>
  <c r="V39" i="1"/>
  <c r="V43" i="1"/>
  <c r="V18" i="1"/>
  <c r="V41" i="1"/>
  <c r="V22" i="1"/>
  <c r="V21" i="1"/>
  <c r="V37" i="1"/>
  <c r="V12" i="1"/>
</calcChain>
</file>

<file path=xl/sharedStrings.xml><?xml version="1.0" encoding="utf-8"?>
<sst xmlns="http://schemas.openxmlformats.org/spreadsheetml/2006/main" count="733" uniqueCount="186">
  <si>
    <t>N.</t>
  </si>
  <si>
    <t>Descrizione dell'acquisto</t>
  </si>
  <si>
    <t>CUI</t>
  </si>
  <si>
    <t>Annualità di avvio della procedura</t>
  </si>
  <si>
    <t xml:space="preserve">Durata contratto (anni) </t>
  </si>
  <si>
    <t>Note</t>
  </si>
  <si>
    <t>Nuovo affidamento</t>
  </si>
  <si>
    <t>si</t>
  </si>
  <si>
    <t>A.S.I.S.</t>
  </si>
  <si>
    <t>Contratto attivo  / Contratto passivo</t>
  </si>
  <si>
    <t>Passivo</t>
  </si>
  <si>
    <t>Direttore generale</t>
  </si>
  <si>
    <t>Direttore dell'esecuzione del contratto (DEC)</t>
  </si>
  <si>
    <t>CIG</t>
  </si>
  <si>
    <t>CUP</t>
  </si>
  <si>
    <t>SI</t>
  </si>
  <si>
    <t>NO</t>
  </si>
  <si>
    <t>CUI / CIG / CUP</t>
  </si>
  <si>
    <t>Importo complessivo
compresi opzioni, rinnovi e proroghe
(iva esclusa)</t>
  </si>
  <si>
    <t>Prima Annualità Programmazione</t>
  </si>
  <si>
    <t>Annualità</t>
  </si>
  <si>
    <t>Annualità di avvio 
esecuzione contratto</t>
  </si>
  <si>
    <t>Attivo</t>
  </si>
  <si>
    <t>Concessione di servizi</t>
  </si>
  <si>
    <t>Servizi / Forniture / Concessione di servizi / Sponsorizzazioni</t>
  </si>
  <si>
    <t>Corrispettivo
a carico ASIS</t>
  </si>
  <si>
    <t>Ricavo del concessionario</t>
  </si>
  <si>
    <t>---</t>
  </si>
  <si>
    <t>Direttore generale
o suo delegato</t>
  </si>
  <si>
    <t>Servizi</t>
  </si>
  <si>
    <t>salvo diversa disposizione in provvedimento a contrarre o in contratto</t>
  </si>
  <si>
    <t xml:space="preserve">RUP / DEC </t>
  </si>
  <si>
    <t>Delega a APAC come stazione appaltante: SI / NO</t>
  </si>
  <si>
    <t>Fornitura</t>
  </si>
  <si>
    <t>no</t>
  </si>
  <si>
    <t>Fornitura di gas naturale da 01.04.2023</t>
  </si>
  <si>
    <t>Organo
competente a 
assumere provvedimento a contrarre</t>
  </si>
  <si>
    <t>CdA</t>
  </si>
  <si>
    <t>Nuovo affidamento
(convenzione Consip non disponibile)</t>
  </si>
  <si>
    <t>Fornitura di energia elettrica da 01.11.2023</t>
  </si>
  <si>
    <t>Fornitura di gasolio da riscaldamento</t>
  </si>
  <si>
    <t>Servizio di assistenza bagnanti da 01.10.2024</t>
  </si>
  <si>
    <t>Rinnovo</t>
  </si>
  <si>
    <t>Rinnovo o Nuovo affidamento</t>
  </si>
  <si>
    <t>Servizio di sorveglianza sanitaria da 01.01.2024</t>
  </si>
  <si>
    <t>Fornitura attrezzatura sportiva e arredi per nuova palestra ginnastica artistica</t>
  </si>
  <si>
    <t>Servizio di brokeraggio assicurativo da 01.01.2025</t>
  </si>
  <si>
    <t>Servizi di deratizzazione e disinfestazione da 01.01.2024</t>
  </si>
  <si>
    <t>Servizio di gestione delle piste e delle aree del Centro fondo Viote del Monte Bondone incluso soccorso piste (da stagione 2024-2025)</t>
  </si>
  <si>
    <t>Servizi di vigilanza notturna e collegamento impianto di allarme (da 01.08.2023)</t>
  </si>
  <si>
    <t>Servizio di assistenza contabile fiscale da 01.09.2023</t>
  </si>
  <si>
    <t>Servizi di telefonia mobile da 17.5.2023</t>
  </si>
  <si>
    <t>PROGRAMMAZIONE BIENNALE 2023-2024 DEGLI ACQUISTI DI SERVIZI e FORNITURE &gt;= Euro 40.000,00 (iva esclusa)
PARTITA IVA: 01591870223</t>
  </si>
  <si>
    <t>Fornitura carburante per autotrazione mediante fuel card da 01.12.2024</t>
  </si>
  <si>
    <t>Servizio di custodia, pulizia e piccola manutenzione campi Gabbiolo di Povo da 01.03.2025</t>
  </si>
  <si>
    <t>Servizio di custodia, pulizia e piccola manutenzione campo all'aperto Argentario da 01.09.2024</t>
  </si>
  <si>
    <t>Voce bilancio</t>
  </si>
  <si>
    <t>Servizio bancario da 01.01.2025</t>
  </si>
  <si>
    <t>Fornitura di prodotti chimici per trattamento acqua piscine da 01.09.2023</t>
  </si>
  <si>
    <t>Sponsorizzazione del servizio di gestione del Palazzetto del Centro sportivo Trento Sud da 01.07.2023</t>
  </si>
  <si>
    <t>Sponsorizzazione del servizio di gestione del PalaGhiaccio del Centro sportivo Trento Sud da 01.09.2023</t>
  </si>
  <si>
    <t>Sponsorizzazione del servizio di gestione del Campo scuola di atletica leggera dal 01.01.2024</t>
  </si>
  <si>
    <t>Sponsorizzazione del servizio di gestione del Centro sportivo Trento Nord dal 01.01.2024</t>
  </si>
  <si>
    <t>Servizi di telefonia fissa da marzo 2023</t>
  </si>
  <si>
    <t>Servizio per controllo acque di vasca, legionella, igiene superfici, scarichi impianti filtrazione, calibrazione strumenti e assistenza, presso Centri sportivi gestiti da A.S.I.S. da aprile 2023</t>
  </si>
  <si>
    <t>Altri servizi diversi di manutenzione su edifici e impianti sportivi</t>
  </si>
  <si>
    <t>Fornitura di attrezzatura sportiva varia e arredi per impianti sportivi</t>
  </si>
  <si>
    <t>Rinnovo / 
nuovo affidamento / 
Conv./A.Q. APAC o Consip o CCT</t>
  </si>
  <si>
    <t>Servizi assicurativi RC amministratori da 01.01.2025</t>
  </si>
  <si>
    <t>Servizi assicurativi RCT-RCO da 01.01.2024</t>
  </si>
  <si>
    <t>Concessione del servizio di distribuzione automatica di bevande e alimenti su impianti sportivi in gestione A.S.I.S. da 01.09.2023</t>
  </si>
  <si>
    <t>Servizi di sgombero neve e di spargimento sale da 01.05.2023</t>
  </si>
  <si>
    <t>Sponsorizzazione</t>
  </si>
  <si>
    <t>Concessione del servizio di somministrazione di alimenti e bevande presso il PalaGhiaccio di Trento da stagione 2023-2024</t>
  </si>
  <si>
    <t>Servizi assicurativi di tutela legale civile e penale  da 01.01.2025</t>
  </si>
  <si>
    <t>Servizi assicurativi all risks per beni mobili da 01.01.2025</t>
  </si>
  <si>
    <t>richiesta 2023</t>
  </si>
  <si>
    <t>da chiedere  2024</t>
  </si>
  <si>
    <t>da chiedere 2024</t>
  </si>
  <si>
    <t>Conv./A.Q. APAC o Consip o CCT</t>
  </si>
  <si>
    <t>Nuovo affidamento o convenzione CCT</t>
  </si>
  <si>
    <t>affidamenti in economia</t>
  </si>
  <si>
    <t>incluso
regolamento premio</t>
  </si>
  <si>
    <t>Per rinnovo non necessita provvedimento a contrarre</t>
  </si>
  <si>
    <t>non necessita provvedimento a contrarre sotto i 20.000 euro (iva esclusa)</t>
  </si>
  <si>
    <t>nb: CS Manazzon chiuso da 2024</t>
  </si>
  <si>
    <t>F.5.</t>
  </si>
  <si>
    <t>F.6.</t>
  </si>
  <si>
    <t>Piano inv.</t>
  </si>
  <si>
    <t>autofinanziamento</t>
  </si>
  <si>
    <t>P.9.</t>
  </si>
  <si>
    <t>P.10.</t>
  </si>
  <si>
    <t>R.3.</t>
  </si>
  <si>
    <t>R.5.</t>
  </si>
  <si>
    <t>P.4.</t>
  </si>
  <si>
    <t>P.2.</t>
  </si>
  <si>
    <t>N.8.</t>
  </si>
  <si>
    <t>N.1.</t>
  </si>
  <si>
    <t>Fornitura di materiali di consumo e  di manutenzione vari per edifici e impianti</t>
  </si>
  <si>
    <t>P.13.</t>
  </si>
  <si>
    <t>P.11.-P.13.</t>
  </si>
  <si>
    <t>R.7.</t>
  </si>
  <si>
    <t>Q.1.</t>
  </si>
  <si>
    <t>N.7.</t>
  </si>
  <si>
    <t>importo in via di definizione</t>
  </si>
  <si>
    <t>01591870223_2023_SE_01</t>
  </si>
  <si>
    <t>01591870223_2023_SE_02</t>
  </si>
  <si>
    <t>01591870223_2023_SE_03</t>
  </si>
  <si>
    <t>01591870223_2023_SE_04</t>
  </si>
  <si>
    <t>01591870223_2023_SE_05</t>
  </si>
  <si>
    <t>01591870223_2023_SE_06</t>
  </si>
  <si>
    <t>01591870223_2023_SE_07</t>
  </si>
  <si>
    <t>01591870223_2023_SE_08</t>
  </si>
  <si>
    <t>01591870223_2023_SE_09</t>
  </si>
  <si>
    <t>01591870223_2023_SE_10</t>
  </si>
  <si>
    <t>01591870223_2023_SE_11</t>
  </si>
  <si>
    <t>01591870223_2023_SE_12</t>
  </si>
  <si>
    <t>01591870223_2023_SE_13</t>
  </si>
  <si>
    <t>01591870223_2023_SE_14</t>
  </si>
  <si>
    <t>01591870223_2023_SE_15</t>
  </si>
  <si>
    <t>01591870223_2023_SE_16</t>
  </si>
  <si>
    <t>01591870223_2023_SE_17</t>
  </si>
  <si>
    <t>01591870223_2023_SE_18</t>
  </si>
  <si>
    <t>01591870223_2023_SE_19</t>
  </si>
  <si>
    <t>01591870223_2023_SE_20</t>
  </si>
  <si>
    <t>01591870223_2023_SE_21</t>
  </si>
  <si>
    <t>01591870223_2023_SE_22</t>
  </si>
  <si>
    <t>01591870223_2023_SE_23</t>
  </si>
  <si>
    <t>01591870223_2023_SE_24</t>
  </si>
  <si>
    <t>01591870223_2023_SE_25</t>
  </si>
  <si>
    <t>01591870223_2023_SE_26</t>
  </si>
  <si>
    <t>01591870223_2023_SE_27</t>
  </si>
  <si>
    <t>01591870223_2023_SE_28</t>
  </si>
  <si>
    <t>01591870223_2023_SE_29</t>
  </si>
  <si>
    <t>01591870223_2023_SE_30</t>
  </si>
  <si>
    <t>01591870223_2023_SP_01</t>
  </si>
  <si>
    <t>01591870223_2023_SP_02</t>
  </si>
  <si>
    <t>01591870223_2023_SP_03</t>
  </si>
  <si>
    <t>01591870223_2023_SP_04</t>
  </si>
  <si>
    <t>01591870223_2023_CS_01</t>
  </si>
  <si>
    <t>01591870223_2023_CS_02</t>
  </si>
  <si>
    <t>01591870223_2023_CS_03</t>
  </si>
  <si>
    <t>01591870223_2023_FO_01</t>
  </si>
  <si>
    <t>01591870223_2023_FO_02</t>
  </si>
  <si>
    <t>01591870223_2023_FO_03</t>
  </si>
  <si>
    <t>01591870223_2023_FO_04</t>
  </si>
  <si>
    <t>01591870223_2023_FO_05</t>
  </si>
  <si>
    <t>01591870223_2023_FO_06</t>
  </si>
  <si>
    <t>01591870223_2023_FO_07</t>
  </si>
  <si>
    <t>01591870223_2023_FO_08</t>
  </si>
  <si>
    <t>Ricavo
ASIS</t>
  </si>
  <si>
    <t>Durata rinnovo
(anni)</t>
  </si>
  <si>
    <t>Opzione di 
rinnovo (si/no)</t>
  </si>
  <si>
    <t>01591870223_2023_SP_05</t>
  </si>
  <si>
    <t>Sponsorizzazione del servizio di gestione del Centro sportivo Del Favero dal 01.01.2024</t>
  </si>
  <si>
    <t>Concessione del servizio di distribuzione automatica di bevande e alimenti del Centro sportivo Trento Nord e del Centro sportivo Manazzon da 01.10.2024</t>
  </si>
  <si>
    <t>se nuovo affidamento
fare richiesta 2024</t>
  </si>
  <si>
    <t>2023-2024</t>
  </si>
  <si>
    <t>N.5.</t>
  </si>
  <si>
    <t>Servizio di manutenzione con opere da pittore da 01.09.2023</t>
  </si>
  <si>
    <t>sì</t>
  </si>
  <si>
    <t>01591870223_2023_SE_31</t>
  </si>
  <si>
    <t>Servizi per certificazioni ISO 14001, ISO 9001, Audit family</t>
  </si>
  <si>
    <t>Servizi di assistenza tecnica al DEC forniture energetiche e assunzione ruolo energy manager , nonché studi di fattibilità energetica per FTV</t>
  </si>
  <si>
    <t>stimata uscita CS Manazzon da inizio rinnovo e poi rientro 2027 e 2028</t>
  </si>
  <si>
    <t>s</t>
  </si>
  <si>
    <t>fatturato per ASIS pari a 0 euro in quanto le provvigioni sono spesate nei contratti assicurativi</t>
  </si>
  <si>
    <t>verificare fattibilità affidamento a associazioni sportive post riforma sport</t>
  </si>
  <si>
    <t>Nuovo affidamento o accorpamento in altro procedura per simili affini</t>
  </si>
  <si>
    <t>Importo annuo stimato
(iva esclusa; ev. casse prev. escluse)</t>
  </si>
  <si>
    <t>01591870223_2023_SE_32</t>
  </si>
  <si>
    <t>Servizi tecnici in materia di sicurezza da 01.07.2024</t>
  </si>
  <si>
    <t>Servizio di gestione accessi, della sicurezza antincendio, di pulizia e servizi accessori presso impianti sportivi affidati in gestione ad A.S.I.S. da 01.03.2026</t>
  </si>
  <si>
    <t>Servizio di gestione accessi, pulizia e servizi accessori presso impianti sportivi annessi agli istituti di istruzione primaria e secondaria di primo e secondo grado da 01.03.2024</t>
  </si>
  <si>
    <t>2024-2025</t>
  </si>
  <si>
    <t>valutare accorpamento in unico appalto di manutenzione</t>
  </si>
  <si>
    <t>Servizio di manutenzione impianti antincendio da 01/06/2023</t>
  </si>
  <si>
    <t>Servizio di manutenzione gruppi elettrogeni da 01/01/2023</t>
  </si>
  <si>
    <t>Servizio di manutenzione UPS e gruppo continuità da 01/06/2023</t>
  </si>
  <si>
    <t>Servizio di manutenzione impianti antintrusione e videosorveglianza da 01/06/2023</t>
  </si>
  <si>
    <t>Servizio di manutenzione pannelli fotovoltaici da 01/06/2023</t>
  </si>
  <si>
    <t>Servizio di manutenzione ascensori da 01/06/2023</t>
  </si>
  <si>
    <t>Servizio di manutenzione con opere da fabbro da 01.01.2024</t>
  </si>
  <si>
    <t>obiettivo strategico
ptpct</t>
  </si>
  <si>
    <t>Individuazione
anno di priorità</t>
  </si>
  <si>
    <t>Responsabile
Unico del
Procedimento (RUP)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</si>
</sst>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3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164" fontId="2" fillId="0" borderId="2" xfId="0" quotePrefix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7837-8D8D-44AC-BFBD-581F9BC8BEF7}">
  <sheetPr>
    <pageSetUpPr fitToPage="1"/>
  </sheetPr>
  <dimension ref="A1:Z54"/>
  <sheetViews>
    <sheetView tabSelected="1" zoomScale="85" zoomScaleNormal="85" workbookViewId="0">
      <pane xSplit="6" ySplit="6" topLeftCell="H7" activePane="bottomRight" state="frozen"/>
      <selection pane="topRight" activeCell="F1" sqref="F1"/>
      <selection pane="bottomLeft" activeCell="A7" sqref="A7"/>
      <selection pane="bottomRight" activeCell="K54" sqref="K54"/>
    </sheetView>
  </sheetViews>
  <sheetFormatPr defaultRowHeight="12.75" x14ac:dyDescent="0.2"/>
  <cols>
    <col min="1" max="1" width="2.7109375" style="9" bestFit="1" customWidth="1"/>
    <col min="2" max="2" width="20.28515625" style="9" bestFit="1" customWidth="1"/>
    <col min="3" max="3" width="4.28515625" style="9" bestFit="1" customWidth="1"/>
    <col min="4" max="4" width="4.85546875" style="9" bestFit="1" customWidth="1"/>
    <col min="5" max="5" width="7.5703125" style="9" bestFit="1" customWidth="1"/>
    <col min="6" max="6" width="70.85546875" style="7" customWidth="1"/>
    <col min="7" max="7" width="20.140625" style="9" bestFit="1" customWidth="1"/>
    <col min="8" max="8" width="15.140625" style="9" bestFit="1" customWidth="1"/>
    <col min="9" max="9" width="15.28515625" style="7" bestFit="1" customWidth="1"/>
    <col min="10" max="10" width="14.42578125" style="9" bestFit="1" customWidth="1"/>
    <col min="11" max="12" width="18.85546875" style="9" bestFit="1" customWidth="1"/>
    <col min="13" max="13" width="16.140625" style="7" bestFit="1" customWidth="1"/>
    <col min="14" max="14" width="19" style="7" bestFit="1" customWidth="1"/>
    <col min="15" max="15" width="18" style="7" bestFit="1" customWidth="1"/>
    <col min="16" max="16" width="13.42578125" style="7" bestFit="1" customWidth="1"/>
    <col min="17" max="17" width="11.7109375" style="7" bestFit="1" customWidth="1"/>
    <col min="18" max="18" width="14.7109375" style="7" bestFit="1" customWidth="1"/>
    <col min="19" max="19" width="13.7109375" style="9" bestFit="1" customWidth="1"/>
    <col min="20" max="21" width="12.42578125" style="9" bestFit="1" customWidth="1"/>
    <col min="22" max="22" width="19.5703125" style="7" customWidth="1"/>
    <col min="23" max="23" width="19.5703125" style="7" bestFit="1" customWidth="1"/>
    <col min="24" max="24" width="18" style="7" bestFit="1" customWidth="1"/>
    <col min="25" max="25" width="19.5703125" style="9" customWidth="1"/>
    <col min="26" max="26" width="17.7109375" style="8" customWidth="1"/>
    <col min="27" max="16384" width="9.140625" style="7"/>
  </cols>
  <sheetData>
    <row r="1" spans="1:26" ht="18.7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8.75" customHeight="1" x14ac:dyDescent="0.3">
      <c r="A2" s="26" t="s">
        <v>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8"/>
    </row>
    <row r="5" spans="1:26" ht="63.75" customHeight="1" x14ac:dyDescent="0.2">
      <c r="A5" s="19" t="s">
        <v>0</v>
      </c>
      <c r="B5" s="31" t="s">
        <v>17</v>
      </c>
      <c r="C5" s="32"/>
      <c r="D5" s="33"/>
      <c r="E5" s="19" t="s">
        <v>56</v>
      </c>
      <c r="F5" s="36" t="s">
        <v>1</v>
      </c>
      <c r="G5" s="19" t="s">
        <v>24</v>
      </c>
      <c r="H5" s="19" t="s">
        <v>9</v>
      </c>
      <c r="I5" s="36" t="s">
        <v>184</v>
      </c>
      <c r="J5" s="19" t="s">
        <v>36</v>
      </c>
      <c r="K5" s="19" t="s">
        <v>67</v>
      </c>
      <c r="L5" s="19" t="s">
        <v>32</v>
      </c>
      <c r="M5" s="28" t="s">
        <v>20</v>
      </c>
      <c r="N5" s="29"/>
      <c r="O5" s="30"/>
      <c r="P5" s="31" t="s">
        <v>169</v>
      </c>
      <c r="Q5" s="32"/>
      <c r="R5" s="33"/>
      <c r="S5" s="19" t="s">
        <v>4</v>
      </c>
      <c r="T5" s="19" t="s">
        <v>152</v>
      </c>
      <c r="U5" s="19" t="s">
        <v>151</v>
      </c>
      <c r="V5" s="34" t="s">
        <v>18</v>
      </c>
      <c r="W5" s="31" t="s">
        <v>31</v>
      </c>
      <c r="X5" s="32"/>
      <c r="Y5" s="33"/>
      <c r="Z5" s="21" t="s">
        <v>5</v>
      </c>
    </row>
    <row r="6" spans="1:26" ht="42" customHeight="1" x14ac:dyDescent="0.2">
      <c r="A6" s="20"/>
      <c r="B6" s="3" t="s">
        <v>2</v>
      </c>
      <c r="C6" s="4" t="s">
        <v>13</v>
      </c>
      <c r="D6" s="4" t="s">
        <v>14</v>
      </c>
      <c r="E6" s="20"/>
      <c r="F6" s="37"/>
      <c r="G6" s="20"/>
      <c r="H6" s="20"/>
      <c r="I6" s="37"/>
      <c r="J6" s="20"/>
      <c r="K6" s="20"/>
      <c r="L6" s="20"/>
      <c r="M6" s="3" t="s">
        <v>19</v>
      </c>
      <c r="N6" s="3" t="s">
        <v>3</v>
      </c>
      <c r="O6" s="3" t="s">
        <v>21</v>
      </c>
      <c r="P6" s="1" t="s">
        <v>25</v>
      </c>
      <c r="Q6" s="1" t="s">
        <v>150</v>
      </c>
      <c r="R6" s="1" t="s">
        <v>26</v>
      </c>
      <c r="S6" s="20"/>
      <c r="T6" s="20"/>
      <c r="U6" s="20"/>
      <c r="V6" s="35"/>
      <c r="W6" s="3" t="s">
        <v>185</v>
      </c>
      <c r="X6" s="3" t="s">
        <v>12</v>
      </c>
      <c r="Y6" s="3" t="s">
        <v>5</v>
      </c>
      <c r="Z6" s="22"/>
    </row>
    <row r="7" spans="1:26" ht="33.75" x14ac:dyDescent="0.2">
      <c r="A7" s="6">
        <v>1</v>
      </c>
      <c r="B7" s="6" t="s">
        <v>135</v>
      </c>
      <c r="C7" s="5" t="s">
        <v>15</v>
      </c>
      <c r="D7" s="5" t="s">
        <v>16</v>
      </c>
      <c r="E7" s="5" t="s">
        <v>86</v>
      </c>
      <c r="F7" s="10" t="s">
        <v>59</v>
      </c>
      <c r="G7" s="5" t="s">
        <v>72</v>
      </c>
      <c r="H7" s="11" t="s">
        <v>22</v>
      </c>
      <c r="I7" s="2">
        <v>2023</v>
      </c>
      <c r="J7" s="6" t="s">
        <v>37</v>
      </c>
      <c r="K7" s="6" t="s">
        <v>6</v>
      </c>
      <c r="L7" s="12" t="s">
        <v>16</v>
      </c>
      <c r="M7" s="2">
        <v>2023</v>
      </c>
      <c r="N7" s="2">
        <v>2023</v>
      </c>
      <c r="O7" s="2">
        <v>2023</v>
      </c>
      <c r="P7" s="13">
        <v>0</v>
      </c>
      <c r="Q7" s="14">
        <v>100000</v>
      </c>
      <c r="R7" s="13">
        <v>0</v>
      </c>
      <c r="S7" s="15">
        <v>2</v>
      </c>
      <c r="T7" s="15" t="s">
        <v>7</v>
      </c>
      <c r="U7" s="15">
        <v>2</v>
      </c>
      <c r="V7" s="14">
        <f>+Q7*(S7+U7)</f>
        <v>400000</v>
      </c>
      <c r="W7" s="2" t="s">
        <v>11</v>
      </c>
      <c r="X7" s="2" t="s">
        <v>28</v>
      </c>
      <c r="Y7" s="6" t="s">
        <v>30</v>
      </c>
      <c r="Z7" s="16"/>
    </row>
    <row r="8" spans="1:26" ht="33.75" x14ac:dyDescent="0.2">
      <c r="A8" s="6">
        <f>+A7+1</f>
        <v>2</v>
      </c>
      <c r="B8" s="6" t="s">
        <v>136</v>
      </c>
      <c r="C8" s="5" t="s">
        <v>15</v>
      </c>
      <c r="D8" s="5" t="s">
        <v>16</v>
      </c>
      <c r="E8" s="5" t="s">
        <v>86</v>
      </c>
      <c r="F8" s="10" t="s">
        <v>60</v>
      </c>
      <c r="G8" s="5" t="s">
        <v>72</v>
      </c>
      <c r="H8" s="11" t="s">
        <v>22</v>
      </c>
      <c r="I8" s="2">
        <v>2023</v>
      </c>
      <c r="J8" s="6" t="s">
        <v>37</v>
      </c>
      <c r="K8" s="6" t="s">
        <v>6</v>
      </c>
      <c r="L8" s="12" t="s">
        <v>16</v>
      </c>
      <c r="M8" s="2">
        <v>2023</v>
      </c>
      <c r="N8" s="2">
        <v>2023</v>
      </c>
      <c r="O8" s="2">
        <v>2023</v>
      </c>
      <c r="P8" s="14">
        <v>0</v>
      </c>
      <c r="Q8" s="14">
        <v>30000</v>
      </c>
      <c r="R8" s="13">
        <v>0</v>
      </c>
      <c r="S8" s="15">
        <v>2</v>
      </c>
      <c r="T8" s="15" t="s">
        <v>7</v>
      </c>
      <c r="U8" s="15">
        <v>2</v>
      </c>
      <c r="V8" s="14">
        <f t="shared" ref="V8:V11" si="0">+Q8*(S8+U8)</f>
        <v>120000</v>
      </c>
      <c r="W8" s="2" t="s">
        <v>11</v>
      </c>
      <c r="X8" s="2" t="s">
        <v>28</v>
      </c>
      <c r="Y8" s="6" t="s">
        <v>30</v>
      </c>
      <c r="Z8" s="16"/>
    </row>
    <row r="9" spans="1:26" ht="33.75" x14ac:dyDescent="0.2">
      <c r="A9" s="6">
        <f t="shared" ref="A9:A22" si="1">+A8+1</f>
        <v>3</v>
      </c>
      <c r="B9" s="6" t="s">
        <v>137</v>
      </c>
      <c r="C9" s="5" t="s">
        <v>15</v>
      </c>
      <c r="D9" s="5" t="s">
        <v>16</v>
      </c>
      <c r="E9" s="5" t="s">
        <v>86</v>
      </c>
      <c r="F9" s="10" t="s">
        <v>61</v>
      </c>
      <c r="G9" s="5" t="s">
        <v>72</v>
      </c>
      <c r="H9" s="11" t="s">
        <v>22</v>
      </c>
      <c r="I9" s="2">
        <v>2023</v>
      </c>
      <c r="J9" s="6" t="s">
        <v>37</v>
      </c>
      <c r="K9" s="6" t="s">
        <v>6</v>
      </c>
      <c r="L9" s="12" t="s">
        <v>16</v>
      </c>
      <c r="M9" s="2">
        <v>2023</v>
      </c>
      <c r="N9" s="2">
        <v>2024</v>
      </c>
      <c r="O9" s="2">
        <v>2024</v>
      </c>
      <c r="P9" s="14">
        <v>0</v>
      </c>
      <c r="Q9" s="14">
        <v>20000</v>
      </c>
      <c r="R9" s="13">
        <v>0</v>
      </c>
      <c r="S9" s="15">
        <v>2</v>
      </c>
      <c r="T9" s="15" t="s">
        <v>7</v>
      </c>
      <c r="U9" s="15">
        <v>2</v>
      </c>
      <c r="V9" s="14">
        <f t="shared" si="0"/>
        <v>80000</v>
      </c>
      <c r="W9" s="2" t="s">
        <v>11</v>
      </c>
      <c r="X9" s="2" t="s">
        <v>28</v>
      </c>
      <c r="Y9" s="6" t="s">
        <v>30</v>
      </c>
      <c r="Z9" s="16"/>
    </row>
    <row r="10" spans="1:26" ht="33.75" x14ac:dyDescent="0.2">
      <c r="A10" s="6">
        <f t="shared" si="1"/>
        <v>4</v>
      </c>
      <c r="B10" s="6" t="s">
        <v>138</v>
      </c>
      <c r="C10" s="5" t="s">
        <v>15</v>
      </c>
      <c r="D10" s="5" t="s">
        <v>16</v>
      </c>
      <c r="E10" s="5" t="s">
        <v>86</v>
      </c>
      <c r="F10" s="10" t="s">
        <v>62</v>
      </c>
      <c r="G10" s="5" t="s">
        <v>72</v>
      </c>
      <c r="H10" s="11" t="s">
        <v>22</v>
      </c>
      <c r="I10" s="2">
        <v>2023</v>
      </c>
      <c r="J10" s="6" t="s">
        <v>37</v>
      </c>
      <c r="K10" s="6" t="s">
        <v>6</v>
      </c>
      <c r="L10" s="12" t="s">
        <v>16</v>
      </c>
      <c r="M10" s="2">
        <v>2023</v>
      </c>
      <c r="N10" s="2">
        <v>2024</v>
      </c>
      <c r="O10" s="2">
        <v>2024</v>
      </c>
      <c r="P10" s="14">
        <v>0</v>
      </c>
      <c r="Q10" s="14">
        <v>50000</v>
      </c>
      <c r="R10" s="13">
        <v>0</v>
      </c>
      <c r="S10" s="15">
        <v>2</v>
      </c>
      <c r="T10" s="15" t="s">
        <v>7</v>
      </c>
      <c r="U10" s="15">
        <v>2</v>
      </c>
      <c r="V10" s="14">
        <f t="shared" si="0"/>
        <v>200000</v>
      </c>
      <c r="W10" s="6" t="s">
        <v>11</v>
      </c>
      <c r="X10" s="6" t="s">
        <v>28</v>
      </c>
      <c r="Y10" s="6" t="s">
        <v>30</v>
      </c>
      <c r="Z10" s="16"/>
    </row>
    <row r="11" spans="1:26" ht="33.75" x14ac:dyDescent="0.2">
      <c r="A11" s="6">
        <f t="shared" ref="A11" si="2">+A10+1</f>
        <v>5</v>
      </c>
      <c r="B11" s="6" t="s">
        <v>153</v>
      </c>
      <c r="C11" s="5" t="s">
        <v>15</v>
      </c>
      <c r="D11" s="5" t="s">
        <v>16</v>
      </c>
      <c r="E11" s="5" t="s">
        <v>86</v>
      </c>
      <c r="F11" s="10" t="s">
        <v>154</v>
      </c>
      <c r="G11" s="5" t="s">
        <v>72</v>
      </c>
      <c r="H11" s="11" t="s">
        <v>22</v>
      </c>
      <c r="I11" s="2">
        <v>2023</v>
      </c>
      <c r="J11" s="6" t="s">
        <v>37</v>
      </c>
      <c r="K11" s="6" t="s">
        <v>6</v>
      </c>
      <c r="L11" s="12" t="s">
        <v>16</v>
      </c>
      <c r="M11" s="2">
        <v>2023</v>
      </c>
      <c r="N11" s="2">
        <v>2024</v>
      </c>
      <c r="O11" s="2">
        <v>2024</v>
      </c>
      <c r="P11" s="14">
        <v>0</v>
      </c>
      <c r="Q11" s="14">
        <v>30000</v>
      </c>
      <c r="R11" s="13">
        <v>0</v>
      </c>
      <c r="S11" s="15">
        <v>2</v>
      </c>
      <c r="T11" s="15" t="s">
        <v>7</v>
      </c>
      <c r="U11" s="15">
        <v>2</v>
      </c>
      <c r="V11" s="14">
        <f t="shared" si="0"/>
        <v>120000</v>
      </c>
      <c r="W11" s="6" t="s">
        <v>11</v>
      </c>
      <c r="X11" s="6" t="s">
        <v>28</v>
      </c>
      <c r="Y11" s="6" t="s">
        <v>30</v>
      </c>
      <c r="Z11" s="16"/>
    </row>
    <row r="12" spans="1:26" ht="33.75" x14ac:dyDescent="0.2">
      <c r="A12" s="6">
        <f>+A11+1</f>
        <v>6</v>
      </c>
      <c r="B12" s="6" t="s">
        <v>139</v>
      </c>
      <c r="C12" s="5" t="s">
        <v>15</v>
      </c>
      <c r="D12" s="5" t="s">
        <v>16</v>
      </c>
      <c r="E12" s="5" t="s">
        <v>87</v>
      </c>
      <c r="F12" s="10" t="s">
        <v>70</v>
      </c>
      <c r="G12" s="5" t="s">
        <v>23</v>
      </c>
      <c r="H12" s="11" t="s">
        <v>22</v>
      </c>
      <c r="I12" s="2">
        <v>2023</v>
      </c>
      <c r="J12" s="6" t="s">
        <v>11</v>
      </c>
      <c r="K12" s="6" t="s">
        <v>6</v>
      </c>
      <c r="L12" s="6" t="s">
        <v>76</v>
      </c>
      <c r="M12" s="17">
        <v>2023</v>
      </c>
      <c r="N12" s="17">
        <v>2023</v>
      </c>
      <c r="O12" s="17">
        <v>2023</v>
      </c>
      <c r="P12" s="13">
        <v>0</v>
      </c>
      <c r="Q12" s="13">
        <v>20000</v>
      </c>
      <c r="R12" s="14">
        <v>100000</v>
      </c>
      <c r="S12" s="15">
        <v>5</v>
      </c>
      <c r="T12" s="15" t="s">
        <v>7</v>
      </c>
      <c r="U12" s="15">
        <v>4</v>
      </c>
      <c r="V12" s="14">
        <f>+R12*(S12+U12+0.5)</f>
        <v>950000</v>
      </c>
      <c r="W12" s="6" t="s">
        <v>11</v>
      </c>
      <c r="X12" s="6" t="s">
        <v>28</v>
      </c>
      <c r="Y12" s="6" t="s">
        <v>30</v>
      </c>
      <c r="Z12" s="16"/>
    </row>
    <row r="13" spans="1:26" ht="33.75" x14ac:dyDescent="0.2">
      <c r="A13" s="6">
        <f t="shared" si="1"/>
        <v>7</v>
      </c>
      <c r="B13" s="6" t="s">
        <v>140</v>
      </c>
      <c r="C13" s="5" t="s">
        <v>15</v>
      </c>
      <c r="D13" s="5" t="s">
        <v>16</v>
      </c>
      <c r="E13" s="5" t="s">
        <v>87</v>
      </c>
      <c r="F13" s="10" t="s">
        <v>155</v>
      </c>
      <c r="G13" s="5" t="s">
        <v>23</v>
      </c>
      <c r="H13" s="11" t="s">
        <v>22</v>
      </c>
      <c r="I13" s="2">
        <v>2023</v>
      </c>
      <c r="J13" s="12" t="s">
        <v>27</v>
      </c>
      <c r="K13" s="6" t="s">
        <v>42</v>
      </c>
      <c r="L13" s="12" t="s">
        <v>27</v>
      </c>
      <c r="M13" s="17">
        <v>2023</v>
      </c>
      <c r="N13" s="17">
        <v>2024</v>
      </c>
      <c r="O13" s="17">
        <v>2024</v>
      </c>
      <c r="P13" s="13">
        <v>0</v>
      </c>
      <c r="Q13" s="13">
        <v>25000</v>
      </c>
      <c r="R13" s="14">
        <v>110000</v>
      </c>
      <c r="S13" s="15">
        <v>4</v>
      </c>
      <c r="T13" s="15" t="s">
        <v>34</v>
      </c>
      <c r="U13" s="15">
        <v>0</v>
      </c>
      <c r="V13" s="14">
        <f>+R13*(S13+U13+0.5)</f>
        <v>495000</v>
      </c>
      <c r="W13" s="6" t="s">
        <v>11</v>
      </c>
      <c r="X13" s="6" t="s">
        <v>28</v>
      </c>
      <c r="Y13" s="6" t="s">
        <v>30</v>
      </c>
      <c r="Z13" s="16" t="s">
        <v>85</v>
      </c>
    </row>
    <row r="14" spans="1:26" ht="33.75" x14ac:dyDescent="0.2">
      <c r="A14" s="6">
        <f t="shared" si="1"/>
        <v>8</v>
      </c>
      <c r="B14" s="6" t="s">
        <v>141</v>
      </c>
      <c r="C14" s="5" t="s">
        <v>15</v>
      </c>
      <c r="D14" s="5" t="s">
        <v>16</v>
      </c>
      <c r="E14" s="5" t="s">
        <v>87</v>
      </c>
      <c r="F14" s="10" t="s">
        <v>73</v>
      </c>
      <c r="G14" s="5" t="s">
        <v>23</v>
      </c>
      <c r="H14" s="11" t="s">
        <v>22</v>
      </c>
      <c r="I14" s="2">
        <v>2023</v>
      </c>
      <c r="J14" s="12" t="s">
        <v>27</v>
      </c>
      <c r="K14" s="6" t="s">
        <v>42</v>
      </c>
      <c r="L14" s="12" t="s">
        <v>27</v>
      </c>
      <c r="M14" s="2">
        <v>2023</v>
      </c>
      <c r="N14" s="2">
        <v>2023</v>
      </c>
      <c r="O14" s="2">
        <v>2023</v>
      </c>
      <c r="P14" s="14">
        <v>0</v>
      </c>
      <c r="Q14" s="14">
        <v>5503</v>
      </c>
      <c r="R14" s="13">
        <v>23500</v>
      </c>
      <c r="S14" s="15">
        <v>4</v>
      </c>
      <c r="T14" s="15" t="s">
        <v>34</v>
      </c>
      <c r="U14" s="15">
        <v>0</v>
      </c>
      <c r="V14" s="14">
        <f>+R14*(S14+U14+0.5)</f>
        <v>105750</v>
      </c>
      <c r="W14" s="6" t="s">
        <v>11</v>
      </c>
      <c r="X14" s="6" t="s">
        <v>28</v>
      </c>
      <c r="Y14" s="6" t="s">
        <v>30</v>
      </c>
      <c r="Z14" s="16"/>
    </row>
    <row r="15" spans="1:26" ht="45" x14ac:dyDescent="0.2">
      <c r="A15" s="6">
        <f t="shared" si="1"/>
        <v>9</v>
      </c>
      <c r="B15" s="6" t="s">
        <v>142</v>
      </c>
      <c r="C15" s="5" t="s">
        <v>15</v>
      </c>
      <c r="D15" s="5" t="s">
        <v>16</v>
      </c>
      <c r="E15" s="5" t="s">
        <v>97</v>
      </c>
      <c r="F15" s="10" t="s">
        <v>98</v>
      </c>
      <c r="G15" s="5" t="s">
        <v>33</v>
      </c>
      <c r="H15" s="11" t="s">
        <v>10</v>
      </c>
      <c r="I15" s="18" t="s">
        <v>27</v>
      </c>
      <c r="J15" s="6" t="s">
        <v>11</v>
      </c>
      <c r="K15" s="6" t="s">
        <v>81</v>
      </c>
      <c r="L15" s="12" t="s">
        <v>27</v>
      </c>
      <c r="M15" s="2">
        <v>2023</v>
      </c>
      <c r="N15" s="12" t="s">
        <v>157</v>
      </c>
      <c r="O15" s="12" t="s">
        <v>27</v>
      </c>
      <c r="P15" s="14">
        <v>170000</v>
      </c>
      <c r="Q15" s="14">
        <v>0</v>
      </c>
      <c r="R15" s="13">
        <v>0</v>
      </c>
      <c r="S15" s="15">
        <v>2</v>
      </c>
      <c r="T15" s="15" t="s">
        <v>34</v>
      </c>
      <c r="U15" s="15">
        <v>0</v>
      </c>
      <c r="V15" s="14">
        <f>+P15*S15</f>
        <v>340000</v>
      </c>
      <c r="W15" s="6" t="s">
        <v>11</v>
      </c>
      <c r="X15" s="6" t="s">
        <v>28</v>
      </c>
      <c r="Y15" s="6" t="s">
        <v>30</v>
      </c>
      <c r="Z15" s="16" t="s">
        <v>84</v>
      </c>
    </row>
    <row r="16" spans="1:26" ht="45" x14ac:dyDescent="0.2">
      <c r="A16" s="6">
        <f>+A15+1</f>
        <v>10</v>
      </c>
      <c r="B16" s="6" t="s">
        <v>143</v>
      </c>
      <c r="C16" s="5" t="s">
        <v>15</v>
      </c>
      <c r="D16" s="5" t="s">
        <v>16</v>
      </c>
      <c r="E16" s="5" t="s">
        <v>158</v>
      </c>
      <c r="F16" s="10" t="s">
        <v>66</v>
      </c>
      <c r="G16" s="5" t="s">
        <v>33</v>
      </c>
      <c r="H16" s="11" t="s">
        <v>10</v>
      </c>
      <c r="I16" s="18" t="s">
        <v>27</v>
      </c>
      <c r="J16" s="6" t="s">
        <v>11</v>
      </c>
      <c r="K16" s="6" t="s">
        <v>81</v>
      </c>
      <c r="L16" s="12" t="s">
        <v>27</v>
      </c>
      <c r="M16" s="2">
        <v>2023</v>
      </c>
      <c r="N16" s="12" t="s">
        <v>157</v>
      </c>
      <c r="O16" s="12" t="s">
        <v>27</v>
      </c>
      <c r="P16" s="14">
        <v>20000</v>
      </c>
      <c r="Q16" s="14">
        <v>0</v>
      </c>
      <c r="R16" s="13">
        <v>0</v>
      </c>
      <c r="S16" s="15">
        <v>2</v>
      </c>
      <c r="T16" s="15" t="s">
        <v>34</v>
      </c>
      <c r="U16" s="15">
        <v>0</v>
      </c>
      <c r="V16" s="14">
        <f>+P16*S16</f>
        <v>40000</v>
      </c>
      <c r="W16" s="6" t="s">
        <v>11</v>
      </c>
      <c r="X16" s="6" t="s">
        <v>28</v>
      </c>
      <c r="Y16" s="6" t="s">
        <v>30</v>
      </c>
      <c r="Z16" s="16" t="s">
        <v>84</v>
      </c>
    </row>
    <row r="17" spans="1:26" ht="33.75" x14ac:dyDescent="0.2">
      <c r="A17" s="6">
        <f>+A16+1</f>
        <v>11</v>
      </c>
      <c r="B17" s="6" t="s">
        <v>144</v>
      </c>
      <c r="C17" s="5" t="s">
        <v>15</v>
      </c>
      <c r="D17" s="5" t="s">
        <v>16</v>
      </c>
      <c r="E17" s="5" t="s">
        <v>103</v>
      </c>
      <c r="F17" s="10" t="s">
        <v>53</v>
      </c>
      <c r="G17" s="5" t="s">
        <v>33</v>
      </c>
      <c r="H17" s="11" t="s">
        <v>10</v>
      </c>
      <c r="I17" s="18">
        <v>2024</v>
      </c>
      <c r="J17" s="6" t="s">
        <v>11</v>
      </c>
      <c r="K17" s="6" t="s">
        <v>79</v>
      </c>
      <c r="L17" s="12" t="s">
        <v>27</v>
      </c>
      <c r="M17" s="2">
        <v>2023</v>
      </c>
      <c r="N17" s="17">
        <v>2023</v>
      </c>
      <c r="O17" s="17">
        <v>2024</v>
      </c>
      <c r="P17" s="14">
        <v>25000</v>
      </c>
      <c r="Q17" s="14">
        <v>0</v>
      </c>
      <c r="R17" s="13">
        <v>0</v>
      </c>
      <c r="S17" s="15">
        <v>3</v>
      </c>
      <c r="T17" s="15" t="s">
        <v>34</v>
      </c>
      <c r="U17" s="15">
        <v>0</v>
      </c>
      <c r="V17" s="14">
        <f t="shared" ref="V17:V22" si="3">+P17*(S17+U17)</f>
        <v>75000</v>
      </c>
      <c r="W17" s="6" t="s">
        <v>11</v>
      </c>
      <c r="X17" s="6" t="s">
        <v>28</v>
      </c>
      <c r="Y17" s="6" t="s">
        <v>30</v>
      </c>
      <c r="Z17" s="16"/>
    </row>
    <row r="18" spans="1:26" ht="33.75" x14ac:dyDescent="0.2">
      <c r="A18" s="6">
        <f t="shared" si="1"/>
        <v>12</v>
      </c>
      <c r="B18" s="6" t="s">
        <v>145</v>
      </c>
      <c r="C18" s="5" t="s">
        <v>15</v>
      </c>
      <c r="D18" s="5" t="s">
        <v>16</v>
      </c>
      <c r="E18" s="5" t="s">
        <v>103</v>
      </c>
      <c r="F18" s="10" t="s">
        <v>40</v>
      </c>
      <c r="G18" s="5" t="s">
        <v>33</v>
      </c>
      <c r="H18" s="11" t="s">
        <v>10</v>
      </c>
      <c r="I18" s="18" t="s">
        <v>27</v>
      </c>
      <c r="J18" s="6" t="s">
        <v>11</v>
      </c>
      <c r="K18" s="6" t="s">
        <v>79</v>
      </c>
      <c r="L18" s="12" t="s">
        <v>27</v>
      </c>
      <c r="M18" s="2">
        <v>2023</v>
      </c>
      <c r="N18" s="17" t="s">
        <v>157</v>
      </c>
      <c r="O18" s="17">
        <v>2023</v>
      </c>
      <c r="P18" s="14">
        <v>8500</v>
      </c>
      <c r="Q18" s="14">
        <v>0</v>
      </c>
      <c r="R18" s="13">
        <v>0</v>
      </c>
      <c r="S18" s="15">
        <v>1</v>
      </c>
      <c r="T18" s="15" t="s">
        <v>34</v>
      </c>
      <c r="U18" s="15">
        <v>0</v>
      </c>
      <c r="V18" s="14">
        <f t="shared" si="3"/>
        <v>8500</v>
      </c>
      <c r="W18" s="6" t="s">
        <v>11</v>
      </c>
      <c r="X18" s="6" t="s">
        <v>28</v>
      </c>
      <c r="Y18" s="6" t="s">
        <v>30</v>
      </c>
      <c r="Z18" s="16"/>
    </row>
    <row r="19" spans="1:26" ht="33.75" x14ac:dyDescent="0.2">
      <c r="A19" s="6">
        <f t="shared" si="1"/>
        <v>13</v>
      </c>
      <c r="B19" s="6" t="s">
        <v>146</v>
      </c>
      <c r="C19" s="5" t="s">
        <v>15</v>
      </c>
      <c r="D19" s="5" t="s">
        <v>16</v>
      </c>
      <c r="E19" s="5" t="s">
        <v>96</v>
      </c>
      <c r="F19" s="10" t="s">
        <v>58</v>
      </c>
      <c r="G19" s="5" t="s">
        <v>33</v>
      </c>
      <c r="H19" s="11" t="s">
        <v>10</v>
      </c>
      <c r="I19" s="2">
        <v>2023</v>
      </c>
      <c r="J19" s="6" t="s">
        <v>11</v>
      </c>
      <c r="K19" s="6" t="s">
        <v>6</v>
      </c>
      <c r="L19" s="12" t="s">
        <v>16</v>
      </c>
      <c r="M19" s="2">
        <v>2023</v>
      </c>
      <c r="N19" s="2">
        <v>2023</v>
      </c>
      <c r="O19" s="2">
        <v>2023</v>
      </c>
      <c r="P19" s="14">
        <v>60000</v>
      </c>
      <c r="Q19" s="14">
        <v>0</v>
      </c>
      <c r="R19" s="13">
        <v>0</v>
      </c>
      <c r="S19" s="15">
        <v>3</v>
      </c>
      <c r="T19" s="15" t="s">
        <v>34</v>
      </c>
      <c r="U19" s="15">
        <v>0</v>
      </c>
      <c r="V19" s="14">
        <f t="shared" si="3"/>
        <v>180000</v>
      </c>
      <c r="W19" s="6" t="s">
        <v>11</v>
      </c>
      <c r="X19" s="6" t="s">
        <v>28</v>
      </c>
      <c r="Y19" s="6" t="s">
        <v>30</v>
      </c>
      <c r="Z19" s="16"/>
    </row>
    <row r="20" spans="1:26" ht="33.75" x14ac:dyDescent="0.2">
      <c r="A20" s="6">
        <f t="shared" si="1"/>
        <v>14</v>
      </c>
      <c r="B20" s="6" t="s">
        <v>147</v>
      </c>
      <c r="C20" s="5" t="s">
        <v>15</v>
      </c>
      <c r="D20" s="5" t="s">
        <v>15</v>
      </c>
      <c r="E20" s="5" t="s">
        <v>88</v>
      </c>
      <c r="F20" s="10" t="s">
        <v>45</v>
      </c>
      <c r="G20" s="5" t="s">
        <v>33</v>
      </c>
      <c r="H20" s="11" t="s">
        <v>10</v>
      </c>
      <c r="I20" s="2">
        <v>2023</v>
      </c>
      <c r="J20" s="6" t="s">
        <v>37</v>
      </c>
      <c r="K20" s="6" t="s">
        <v>6</v>
      </c>
      <c r="L20" s="12" t="s">
        <v>16</v>
      </c>
      <c r="M20" s="2">
        <v>2023</v>
      </c>
      <c r="N20" s="2">
        <v>2023</v>
      </c>
      <c r="O20" s="2">
        <v>2023</v>
      </c>
      <c r="P20" s="14">
        <v>175000</v>
      </c>
      <c r="Q20" s="14">
        <v>0</v>
      </c>
      <c r="R20" s="13">
        <v>0</v>
      </c>
      <c r="S20" s="15">
        <v>1</v>
      </c>
      <c r="T20" s="15" t="s">
        <v>34</v>
      </c>
      <c r="U20" s="15">
        <v>0</v>
      </c>
      <c r="V20" s="14">
        <f t="shared" si="3"/>
        <v>175000</v>
      </c>
      <c r="W20" s="6" t="s">
        <v>11</v>
      </c>
      <c r="X20" s="6" t="s">
        <v>28</v>
      </c>
      <c r="Y20" s="6" t="s">
        <v>30</v>
      </c>
      <c r="Z20" s="16" t="s">
        <v>89</v>
      </c>
    </row>
    <row r="21" spans="1:26" ht="33.75" x14ac:dyDescent="0.2">
      <c r="A21" s="6">
        <f t="shared" si="1"/>
        <v>15</v>
      </c>
      <c r="B21" s="6" t="s">
        <v>148</v>
      </c>
      <c r="C21" s="5" t="s">
        <v>15</v>
      </c>
      <c r="D21" s="5" t="s">
        <v>16</v>
      </c>
      <c r="E21" s="5" t="s">
        <v>102</v>
      </c>
      <c r="F21" s="10" t="s">
        <v>39</v>
      </c>
      <c r="G21" s="5" t="s">
        <v>33</v>
      </c>
      <c r="H21" s="11" t="s">
        <v>10</v>
      </c>
      <c r="I21" s="2">
        <v>2023</v>
      </c>
      <c r="J21" s="6" t="s">
        <v>37</v>
      </c>
      <c r="K21" s="6" t="s">
        <v>79</v>
      </c>
      <c r="L21" s="12" t="s">
        <v>27</v>
      </c>
      <c r="M21" s="2">
        <v>2023</v>
      </c>
      <c r="N21" s="17">
        <v>2023</v>
      </c>
      <c r="O21" s="17">
        <v>2023</v>
      </c>
      <c r="P21" s="14">
        <v>1400000</v>
      </c>
      <c r="Q21" s="14">
        <v>0</v>
      </c>
      <c r="R21" s="13">
        <v>0</v>
      </c>
      <c r="S21" s="15">
        <v>1.5</v>
      </c>
      <c r="T21" s="15" t="s">
        <v>34</v>
      </c>
      <c r="U21" s="15">
        <v>0</v>
      </c>
      <c r="V21" s="14">
        <f t="shared" si="3"/>
        <v>2100000</v>
      </c>
      <c r="W21" s="6" t="s">
        <v>11</v>
      </c>
      <c r="X21" s="6" t="s">
        <v>28</v>
      </c>
      <c r="Y21" s="6" t="s">
        <v>30</v>
      </c>
      <c r="Z21" s="16"/>
    </row>
    <row r="22" spans="1:26" ht="33.75" x14ac:dyDescent="0.2">
      <c r="A22" s="6">
        <f t="shared" si="1"/>
        <v>16</v>
      </c>
      <c r="B22" s="6" t="s">
        <v>149</v>
      </c>
      <c r="C22" s="5" t="s">
        <v>15</v>
      </c>
      <c r="D22" s="5" t="s">
        <v>16</v>
      </c>
      <c r="E22" s="5" t="s">
        <v>102</v>
      </c>
      <c r="F22" s="10" t="s">
        <v>35</v>
      </c>
      <c r="G22" s="5" t="s">
        <v>33</v>
      </c>
      <c r="H22" s="11" t="s">
        <v>10</v>
      </c>
      <c r="I22" s="2">
        <v>2023</v>
      </c>
      <c r="J22" s="6" t="s">
        <v>37</v>
      </c>
      <c r="K22" s="6" t="s">
        <v>79</v>
      </c>
      <c r="L22" s="12" t="s">
        <v>27</v>
      </c>
      <c r="M22" s="2">
        <v>2023</v>
      </c>
      <c r="N22" s="17">
        <v>2023</v>
      </c>
      <c r="O22" s="17">
        <v>2023</v>
      </c>
      <c r="P22" s="14">
        <v>1800000</v>
      </c>
      <c r="Q22" s="14">
        <v>0</v>
      </c>
      <c r="R22" s="13">
        <v>0</v>
      </c>
      <c r="S22" s="15">
        <v>1</v>
      </c>
      <c r="T22" s="15" t="s">
        <v>34</v>
      </c>
      <c r="U22" s="15">
        <v>0</v>
      </c>
      <c r="V22" s="14">
        <f t="shared" si="3"/>
        <v>1800000</v>
      </c>
      <c r="W22" s="6" t="s">
        <v>11</v>
      </c>
      <c r="X22" s="6" t="s">
        <v>28</v>
      </c>
      <c r="Y22" s="6" t="s">
        <v>30</v>
      </c>
      <c r="Z22" s="16"/>
    </row>
    <row r="23" spans="1:26" ht="33.75" x14ac:dyDescent="0.2">
      <c r="A23" s="6">
        <f>+A22+1</f>
        <v>17</v>
      </c>
      <c r="B23" s="6" t="s">
        <v>105</v>
      </c>
      <c r="C23" s="5" t="s">
        <v>15</v>
      </c>
      <c r="D23" s="5" t="s">
        <v>16</v>
      </c>
      <c r="E23" s="5" t="s">
        <v>95</v>
      </c>
      <c r="F23" s="10" t="s">
        <v>71</v>
      </c>
      <c r="G23" s="5" t="s">
        <v>29</v>
      </c>
      <c r="H23" s="11" t="s">
        <v>10</v>
      </c>
      <c r="I23" s="2">
        <v>2023</v>
      </c>
      <c r="J23" s="6" t="s">
        <v>11</v>
      </c>
      <c r="K23" s="6" t="s">
        <v>6</v>
      </c>
      <c r="L23" s="12" t="s">
        <v>16</v>
      </c>
      <c r="M23" s="2">
        <v>2023</v>
      </c>
      <c r="N23" s="2">
        <v>2023</v>
      </c>
      <c r="O23" s="2">
        <v>2023</v>
      </c>
      <c r="P23" s="14">
        <v>5000</v>
      </c>
      <c r="Q23" s="14">
        <v>0</v>
      </c>
      <c r="R23" s="13">
        <v>0</v>
      </c>
      <c r="S23" s="15">
        <v>5</v>
      </c>
      <c r="T23" s="15" t="s">
        <v>7</v>
      </c>
      <c r="U23" s="15">
        <v>4</v>
      </c>
      <c r="V23" s="14">
        <f>+P23*(S23+U23+0.5)</f>
        <v>47500</v>
      </c>
      <c r="W23" s="6" t="s">
        <v>11</v>
      </c>
      <c r="X23" s="6" t="s">
        <v>28</v>
      </c>
      <c r="Y23" s="6" t="s">
        <v>30</v>
      </c>
      <c r="Z23" s="16"/>
    </row>
    <row r="24" spans="1:26" ht="33.75" x14ac:dyDescent="0.2">
      <c r="A24" s="6">
        <f t="shared" ref="A24:A54" si="4">+A23+1</f>
        <v>18</v>
      </c>
      <c r="B24" s="6" t="s">
        <v>106</v>
      </c>
      <c r="C24" s="5" t="s">
        <v>15</v>
      </c>
      <c r="D24" s="5" t="s">
        <v>16</v>
      </c>
      <c r="E24" s="5" t="s">
        <v>94</v>
      </c>
      <c r="F24" s="10" t="s">
        <v>47</v>
      </c>
      <c r="G24" s="5" t="s">
        <v>29</v>
      </c>
      <c r="H24" s="11" t="s">
        <v>10</v>
      </c>
      <c r="I24" s="2">
        <v>2023</v>
      </c>
      <c r="J24" s="6" t="s">
        <v>11</v>
      </c>
      <c r="K24" s="6" t="s">
        <v>6</v>
      </c>
      <c r="L24" s="12" t="s">
        <v>16</v>
      </c>
      <c r="M24" s="2">
        <v>2023</v>
      </c>
      <c r="N24" s="2">
        <v>2024</v>
      </c>
      <c r="O24" s="2">
        <v>2024</v>
      </c>
      <c r="P24" s="14">
        <v>6000</v>
      </c>
      <c r="Q24" s="14">
        <v>0</v>
      </c>
      <c r="R24" s="13">
        <v>0</v>
      </c>
      <c r="S24" s="15">
        <v>5</v>
      </c>
      <c r="T24" s="15" t="s">
        <v>7</v>
      </c>
      <c r="U24" s="15">
        <v>4</v>
      </c>
      <c r="V24" s="14">
        <f>+P24*(S24+U24+0.5)</f>
        <v>57000</v>
      </c>
      <c r="W24" s="6" t="s">
        <v>11</v>
      </c>
      <c r="X24" s="6" t="s">
        <v>28</v>
      </c>
      <c r="Y24" s="6" t="s">
        <v>30</v>
      </c>
      <c r="Z24" s="16"/>
    </row>
    <row r="25" spans="1:26" ht="33.75" x14ac:dyDescent="0.2">
      <c r="A25" s="6">
        <f t="shared" si="4"/>
        <v>19</v>
      </c>
      <c r="B25" s="6" t="s">
        <v>107</v>
      </c>
      <c r="C25" s="5" t="s">
        <v>15</v>
      </c>
      <c r="D25" s="5" t="s">
        <v>16</v>
      </c>
      <c r="E25" s="5" t="s">
        <v>94</v>
      </c>
      <c r="F25" s="10" t="s">
        <v>159</v>
      </c>
      <c r="G25" s="5" t="s">
        <v>29</v>
      </c>
      <c r="H25" s="11" t="s">
        <v>10</v>
      </c>
      <c r="I25" s="2">
        <v>2023</v>
      </c>
      <c r="J25" s="6" t="s">
        <v>11</v>
      </c>
      <c r="K25" s="6" t="s">
        <v>6</v>
      </c>
      <c r="L25" s="12" t="s">
        <v>16</v>
      </c>
      <c r="M25" s="2">
        <v>2023</v>
      </c>
      <c r="N25" s="2">
        <v>2023</v>
      </c>
      <c r="O25" s="2">
        <v>2023</v>
      </c>
      <c r="P25" s="14">
        <v>24000</v>
      </c>
      <c r="Q25" s="14">
        <v>0</v>
      </c>
      <c r="R25" s="13">
        <v>0</v>
      </c>
      <c r="S25" s="15">
        <v>3</v>
      </c>
      <c r="T25" s="15" t="s">
        <v>160</v>
      </c>
      <c r="U25" s="15">
        <v>2</v>
      </c>
      <c r="V25" s="14">
        <f>+P25*(S25+U25+0.5)</f>
        <v>132000</v>
      </c>
      <c r="W25" s="6" t="s">
        <v>11</v>
      </c>
      <c r="X25" s="6" t="s">
        <v>28</v>
      </c>
      <c r="Y25" s="6" t="s">
        <v>30</v>
      </c>
      <c r="Z25" s="16" t="s">
        <v>183</v>
      </c>
    </row>
    <row r="26" spans="1:26" ht="33.75" x14ac:dyDescent="0.2">
      <c r="A26" s="6">
        <f t="shared" si="4"/>
        <v>20</v>
      </c>
      <c r="B26" s="6" t="s">
        <v>108</v>
      </c>
      <c r="C26" s="5" t="s">
        <v>15</v>
      </c>
      <c r="D26" s="5" t="s">
        <v>16</v>
      </c>
      <c r="E26" s="5" t="s">
        <v>94</v>
      </c>
      <c r="F26" s="10" t="s">
        <v>182</v>
      </c>
      <c r="G26" s="5" t="s">
        <v>29</v>
      </c>
      <c r="H26" s="11" t="s">
        <v>10</v>
      </c>
      <c r="I26" s="2">
        <v>2023</v>
      </c>
      <c r="J26" s="6" t="s">
        <v>11</v>
      </c>
      <c r="K26" s="6" t="s">
        <v>6</v>
      </c>
      <c r="L26" s="12" t="s">
        <v>16</v>
      </c>
      <c r="M26" s="2">
        <v>2023</v>
      </c>
      <c r="N26" s="2">
        <v>2023</v>
      </c>
      <c r="O26" s="2">
        <v>2024</v>
      </c>
      <c r="P26" s="14">
        <v>20000</v>
      </c>
      <c r="Q26" s="14">
        <v>0</v>
      </c>
      <c r="R26" s="13">
        <v>0</v>
      </c>
      <c r="S26" s="15">
        <v>3</v>
      </c>
      <c r="T26" s="15" t="s">
        <v>160</v>
      </c>
      <c r="U26" s="15">
        <v>2</v>
      </c>
      <c r="V26" s="14">
        <f>+P26*(S26+U26+0.5)</f>
        <v>110000</v>
      </c>
      <c r="W26" s="6" t="s">
        <v>11</v>
      </c>
      <c r="X26" s="6" t="s">
        <v>28</v>
      </c>
      <c r="Y26" s="6" t="s">
        <v>30</v>
      </c>
      <c r="Z26" s="16" t="s">
        <v>183</v>
      </c>
    </row>
    <row r="27" spans="1:26" ht="38.25" x14ac:dyDescent="0.2">
      <c r="A27" s="6">
        <f t="shared" si="4"/>
        <v>21</v>
      </c>
      <c r="B27" s="6" t="s">
        <v>109</v>
      </c>
      <c r="C27" s="5" t="s">
        <v>15</v>
      </c>
      <c r="D27" s="5" t="s">
        <v>16</v>
      </c>
      <c r="E27" s="5" t="s">
        <v>94</v>
      </c>
      <c r="F27" s="10" t="s">
        <v>64</v>
      </c>
      <c r="G27" s="5" t="s">
        <v>29</v>
      </c>
      <c r="H27" s="11" t="s">
        <v>10</v>
      </c>
      <c r="I27" s="2">
        <v>2023</v>
      </c>
      <c r="J27" s="6" t="s">
        <v>11</v>
      </c>
      <c r="K27" s="6" t="s">
        <v>6</v>
      </c>
      <c r="L27" s="12" t="s">
        <v>16</v>
      </c>
      <c r="M27" s="2">
        <v>2023</v>
      </c>
      <c r="N27" s="2">
        <v>2023</v>
      </c>
      <c r="O27" s="2">
        <v>2023</v>
      </c>
      <c r="P27" s="14">
        <v>24660</v>
      </c>
      <c r="Q27" s="14">
        <v>0</v>
      </c>
      <c r="R27" s="13">
        <v>0</v>
      </c>
      <c r="S27" s="15">
        <v>7</v>
      </c>
      <c r="T27" s="15" t="s">
        <v>34</v>
      </c>
      <c r="U27" s="15">
        <v>0</v>
      </c>
      <c r="V27" s="14">
        <f>+P27*(S27+U27+0.5)</f>
        <v>184950</v>
      </c>
      <c r="W27" s="6" t="s">
        <v>11</v>
      </c>
      <c r="X27" s="6" t="s">
        <v>28</v>
      </c>
      <c r="Y27" s="6" t="s">
        <v>30</v>
      </c>
      <c r="Z27" s="16"/>
    </row>
    <row r="28" spans="1:26" ht="45" x14ac:dyDescent="0.2">
      <c r="A28" s="6">
        <f t="shared" si="4"/>
        <v>22</v>
      </c>
      <c r="B28" s="6" t="s">
        <v>110</v>
      </c>
      <c r="C28" s="5" t="s">
        <v>15</v>
      </c>
      <c r="D28" s="5" t="s">
        <v>16</v>
      </c>
      <c r="E28" s="5" t="s">
        <v>94</v>
      </c>
      <c r="F28" s="10" t="s">
        <v>65</v>
      </c>
      <c r="G28" s="5" t="s">
        <v>29</v>
      </c>
      <c r="H28" s="11" t="s">
        <v>10</v>
      </c>
      <c r="I28" s="18" t="s">
        <v>27</v>
      </c>
      <c r="J28" s="6" t="s">
        <v>11</v>
      </c>
      <c r="K28" s="6" t="s">
        <v>81</v>
      </c>
      <c r="L28" s="12" t="s">
        <v>27</v>
      </c>
      <c r="M28" s="2">
        <v>2023</v>
      </c>
      <c r="N28" s="12" t="s">
        <v>157</v>
      </c>
      <c r="O28" s="12" t="s">
        <v>27</v>
      </c>
      <c r="P28" s="14">
        <f>300000-P29-P30-P31-P32-P33-P34-P25-P26-P24-P27</f>
        <v>185840</v>
      </c>
      <c r="Q28" s="14">
        <v>0</v>
      </c>
      <c r="R28" s="13">
        <v>0</v>
      </c>
      <c r="S28" s="15">
        <v>2</v>
      </c>
      <c r="T28" s="15" t="s">
        <v>34</v>
      </c>
      <c r="U28" s="15">
        <v>0</v>
      </c>
      <c r="V28" s="14">
        <f>+P28*S28</f>
        <v>371680</v>
      </c>
      <c r="W28" s="6" t="s">
        <v>11</v>
      </c>
      <c r="X28" s="6" t="s">
        <v>28</v>
      </c>
      <c r="Y28" s="6" t="s">
        <v>30</v>
      </c>
      <c r="Z28" s="16" t="s">
        <v>84</v>
      </c>
    </row>
    <row r="29" spans="1:26" ht="33.75" x14ac:dyDescent="0.2">
      <c r="A29" s="6">
        <f t="shared" si="4"/>
        <v>23</v>
      </c>
      <c r="B29" s="6" t="s">
        <v>111</v>
      </c>
      <c r="C29" s="5" t="s">
        <v>15</v>
      </c>
      <c r="D29" s="5" t="s">
        <v>16</v>
      </c>
      <c r="E29" s="5" t="s">
        <v>94</v>
      </c>
      <c r="F29" s="10" t="s">
        <v>176</v>
      </c>
      <c r="G29" s="5" t="s">
        <v>29</v>
      </c>
      <c r="H29" s="11" t="s">
        <v>10</v>
      </c>
      <c r="I29" s="2">
        <v>2023</v>
      </c>
      <c r="J29" s="6" t="s">
        <v>11</v>
      </c>
      <c r="K29" s="6" t="s">
        <v>6</v>
      </c>
      <c r="L29" s="12" t="s">
        <v>16</v>
      </c>
      <c r="M29" s="2">
        <v>2023</v>
      </c>
      <c r="N29" s="2">
        <v>2023</v>
      </c>
      <c r="O29" s="2">
        <v>2023</v>
      </c>
      <c r="P29" s="14">
        <v>5500</v>
      </c>
      <c r="Q29" s="14">
        <v>0</v>
      </c>
      <c r="R29" s="13">
        <v>0</v>
      </c>
      <c r="S29" s="15">
        <v>4</v>
      </c>
      <c r="T29" s="15" t="s">
        <v>160</v>
      </c>
      <c r="U29" s="15">
        <v>4</v>
      </c>
      <c r="V29" s="14">
        <f t="shared" ref="V29:V30" si="5">+P29*(S29+U29+0.5)</f>
        <v>46750</v>
      </c>
      <c r="W29" s="6" t="s">
        <v>11</v>
      </c>
      <c r="X29" s="6" t="s">
        <v>28</v>
      </c>
      <c r="Y29" s="6" t="s">
        <v>30</v>
      </c>
      <c r="Z29" s="23" t="s">
        <v>175</v>
      </c>
    </row>
    <row r="30" spans="1:26" ht="33.75" x14ac:dyDescent="0.2">
      <c r="A30" s="6">
        <f t="shared" si="4"/>
        <v>24</v>
      </c>
      <c r="B30" s="6" t="s">
        <v>112</v>
      </c>
      <c r="C30" s="5" t="s">
        <v>15</v>
      </c>
      <c r="D30" s="5" t="s">
        <v>16</v>
      </c>
      <c r="E30" s="5" t="s">
        <v>94</v>
      </c>
      <c r="F30" s="10" t="s">
        <v>179</v>
      </c>
      <c r="G30" s="5" t="s">
        <v>29</v>
      </c>
      <c r="H30" s="11" t="s">
        <v>10</v>
      </c>
      <c r="I30" s="2">
        <v>2023</v>
      </c>
      <c r="J30" s="6" t="s">
        <v>11</v>
      </c>
      <c r="K30" s="6" t="s">
        <v>6</v>
      </c>
      <c r="L30" s="12" t="s">
        <v>16</v>
      </c>
      <c r="M30" s="2">
        <v>2023</v>
      </c>
      <c r="N30" s="2">
        <v>2023</v>
      </c>
      <c r="O30" s="2">
        <v>2023</v>
      </c>
      <c r="P30" s="14">
        <v>5000</v>
      </c>
      <c r="Q30" s="14">
        <v>0</v>
      </c>
      <c r="R30" s="13">
        <v>0</v>
      </c>
      <c r="S30" s="15">
        <v>4</v>
      </c>
      <c r="T30" s="15" t="s">
        <v>160</v>
      </c>
      <c r="U30" s="15">
        <v>4</v>
      </c>
      <c r="V30" s="14">
        <f t="shared" si="5"/>
        <v>42500</v>
      </c>
      <c r="W30" s="6" t="s">
        <v>11</v>
      </c>
      <c r="X30" s="6" t="s">
        <v>28</v>
      </c>
      <c r="Y30" s="6" t="s">
        <v>30</v>
      </c>
      <c r="Z30" s="24"/>
    </row>
    <row r="31" spans="1:26" ht="33.75" x14ac:dyDescent="0.2">
      <c r="A31" s="6">
        <f t="shared" si="4"/>
        <v>25</v>
      </c>
      <c r="B31" s="6" t="s">
        <v>113</v>
      </c>
      <c r="C31" s="5" t="s">
        <v>15</v>
      </c>
      <c r="D31" s="5" t="s">
        <v>16</v>
      </c>
      <c r="E31" s="5" t="s">
        <v>94</v>
      </c>
      <c r="F31" s="10" t="s">
        <v>180</v>
      </c>
      <c r="G31" s="5" t="s">
        <v>29</v>
      </c>
      <c r="H31" s="11" t="s">
        <v>10</v>
      </c>
      <c r="I31" s="2">
        <v>2023</v>
      </c>
      <c r="J31" s="6" t="s">
        <v>11</v>
      </c>
      <c r="K31" s="6" t="s">
        <v>6</v>
      </c>
      <c r="L31" s="12" t="s">
        <v>16</v>
      </c>
      <c r="M31" s="2">
        <v>2023</v>
      </c>
      <c r="N31" s="2">
        <v>2023</v>
      </c>
      <c r="O31" s="2">
        <v>2023</v>
      </c>
      <c r="P31" s="14">
        <v>8000</v>
      </c>
      <c r="Q31" s="14">
        <v>0</v>
      </c>
      <c r="R31" s="13">
        <v>0</v>
      </c>
      <c r="S31" s="15">
        <v>4</v>
      </c>
      <c r="T31" s="15" t="s">
        <v>160</v>
      </c>
      <c r="U31" s="15">
        <v>4</v>
      </c>
      <c r="V31" s="14">
        <f t="shared" ref="V31:V34" si="6">+P31*(S31+U31+0.5)</f>
        <v>68000</v>
      </c>
      <c r="W31" s="6" t="s">
        <v>11</v>
      </c>
      <c r="X31" s="6" t="s">
        <v>28</v>
      </c>
      <c r="Y31" s="6" t="s">
        <v>30</v>
      </c>
      <c r="Z31" s="24"/>
    </row>
    <row r="32" spans="1:26" ht="33.75" x14ac:dyDescent="0.2">
      <c r="A32" s="6">
        <f t="shared" si="4"/>
        <v>26</v>
      </c>
      <c r="B32" s="6" t="s">
        <v>114</v>
      </c>
      <c r="C32" s="5" t="s">
        <v>15</v>
      </c>
      <c r="D32" s="5" t="s">
        <v>16</v>
      </c>
      <c r="E32" s="5" t="s">
        <v>94</v>
      </c>
      <c r="F32" s="10" t="s">
        <v>177</v>
      </c>
      <c r="G32" s="5" t="s">
        <v>29</v>
      </c>
      <c r="H32" s="11" t="s">
        <v>10</v>
      </c>
      <c r="I32" s="2">
        <v>2023</v>
      </c>
      <c r="J32" s="6" t="s">
        <v>11</v>
      </c>
      <c r="K32" s="6" t="s">
        <v>6</v>
      </c>
      <c r="L32" s="12" t="s">
        <v>16</v>
      </c>
      <c r="M32" s="2">
        <v>2023</v>
      </c>
      <c r="N32" s="2">
        <v>2023</v>
      </c>
      <c r="O32" s="2">
        <v>2023</v>
      </c>
      <c r="P32" s="14">
        <v>5000</v>
      </c>
      <c r="Q32" s="14">
        <v>0</v>
      </c>
      <c r="R32" s="13">
        <v>0</v>
      </c>
      <c r="S32" s="15">
        <v>4</v>
      </c>
      <c r="T32" s="15" t="s">
        <v>160</v>
      </c>
      <c r="U32" s="15">
        <v>4</v>
      </c>
      <c r="V32" s="14">
        <f t="shared" si="6"/>
        <v>42500</v>
      </c>
      <c r="W32" s="6" t="s">
        <v>11</v>
      </c>
      <c r="X32" s="6" t="s">
        <v>28</v>
      </c>
      <c r="Y32" s="6" t="s">
        <v>30</v>
      </c>
      <c r="Z32" s="24"/>
    </row>
    <row r="33" spans="1:26" ht="33.75" x14ac:dyDescent="0.2">
      <c r="A33" s="6">
        <f t="shared" si="4"/>
        <v>27</v>
      </c>
      <c r="B33" s="6" t="s">
        <v>115</v>
      </c>
      <c r="C33" s="5" t="s">
        <v>15</v>
      </c>
      <c r="D33" s="5" t="s">
        <v>16</v>
      </c>
      <c r="E33" s="5" t="s">
        <v>94</v>
      </c>
      <c r="F33" s="10" t="s">
        <v>178</v>
      </c>
      <c r="G33" s="5" t="s">
        <v>29</v>
      </c>
      <c r="H33" s="11" t="s">
        <v>10</v>
      </c>
      <c r="I33" s="2">
        <v>2023</v>
      </c>
      <c r="J33" s="6" t="s">
        <v>11</v>
      </c>
      <c r="K33" s="6" t="s">
        <v>6</v>
      </c>
      <c r="L33" s="12" t="s">
        <v>16</v>
      </c>
      <c r="M33" s="2">
        <v>2023</v>
      </c>
      <c r="N33" s="2">
        <v>2023</v>
      </c>
      <c r="O33" s="2">
        <v>2023</v>
      </c>
      <c r="P33" s="14">
        <v>8500</v>
      </c>
      <c r="Q33" s="14">
        <v>0</v>
      </c>
      <c r="R33" s="13">
        <v>0</v>
      </c>
      <c r="S33" s="15">
        <v>4</v>
      </c>
      <c r="T33" s="15" t="s">
        <v>160</v>
      </c>
      <c r="U33" s="15">
        <v>4</v>
      </c>
      <c r="V33" s="14">
        <f t="shared" si="6"/>
        <v>72250</v>
      </c>
      <c r="W33" s="6" t="s">
        <v>11</v>
      </c>
      <c r="X33" s="6" t="s">
        <v>28</v>
      </c>
      <c r="Y33" s="6" t="s">
        <v>30</v>
      </c>
      <c r="Z33" s="24"/>
    </row>
    <row r="34" spans="1:26" ht="33.75" x14ac:dyDescent="0.2">
      <c r="A34" s="6">
        <f t="shared" si="4"/>
        <v>28</v>
      </c>
      <c r="B34" s="6" t="s">
        <v>116</v>
      </c>
      <c r="C34" s="5" t="s">
        <v>15</v>
      </c>
      <c r="D34" s="5" t="s">
        <v>16</v>
      </c>
      <c r="E34" s="5" t="s">
        <v>94</v>
      </c>
      <c r="F34" s="10" t="s">
        <v>181</v>
      </c>
      <c r="G34" s="5" t="s">
        <v>29</v>
      </c>
      <c r="H34" s="11" t="s">
        <v>10</v>
      </c>
      <c r="I34" s="2">
        <v>2023</v>
      </c>
      <c r="J34" s="6" t="s">
        <v>11</v>
      </c>
      <c r="K34" s="6" t="s">
        <v>6</v>
      </c>
      <c r="L34" s="12" t="s">
        <v>16</v>
      </c>
      <c r="M34" s="2">
        <v>2023</v>
      </c>
      <c r="N34" s="2">
        <v>2023</v>
      </c>
      <c r="O34" s="2">
        <v>2023</v>
      </c>
      <c r="P34" s="14">
        <v>7500</v>
      </c>
      <c r="Q34" s="14">
        <v>0</v>
      </c>
      <c r="R34" s="13">
        <v>0</v>
      </c>
      <c r="S34" s="15">
        <v>4</v>
      </c>
      <c r="T34" s="15" t="s">
        <v>160</v>
      </c>
      <c r="U34" s="15">
        <v>4</v>
      </c>
      <c r="V34" s="14">
        <f t="shared" si="6"/>
        <v>63750</v>
      </c>
      <c r="W34" s="6" t="s">
        <v>11</v>
      </c>
      <c r="X34" s="6" t="s">
        <v>28</v>
      </c>
      <c r="Y34" s="6" t="s">
        <v>30</v>
      </c>
      <c r="Z34" s="25"/>
    </row>
    <row r="35" spans="1:26" ht="33.75" x14ac:dyDescent="0.2">
      <c r="A35" s="6">
        <f t="shared" si="4"/>
        <v>29</v>
      </c>
      <c r="B35" s="6" t="s">
        <v>117</v>
      </c>
      <c r="C35" s="5" t="s">
        <v>15</v>
      </c>
      <c r="D35" s="5" t="s">
        <v>16</v>
      </c>
      <c r="E35" s="5" t="s">
        <v>90</v>
      </c>
      <c r="F35" s="10" t="s">
        <v>48</v>
      </c>
      <c r="G35" s="5" t="s">
        <v>29</v>
      </c>
      <c r="H35" s="11" t="s">
        <v>10</v>
      </c>
      <c r="I35" s="2">
        <v>2024</v>
      </c>
      <c r="J35" s="6" t="s">
        <v>37</v>
      </c>
      <c r="K35" s="6" t="s">
        <v>6</v>
      </c>
      <c r="L35" s="12" t="s">
        <v>78</v>
      </c>
      <c r="M35" s="2">
        <v>2023</v>
      </c>
      <c r="N35" s="2">
        <v>2024</v>
      </c>
      <c r="O35" s="2">
        <v>2024</v>
      </c>
      <c r="P35" s="14">
        <v>120000</v>
      </c>
      <c r="Q35" s="14">
        <v>0</v>
      </c>
      <c r="R35" s="13">
        <v>0</v>
      </c>
      <c r="S35" s="15">
        <v>7</v>
      </c>
      <c r="T35" s="15" t="s">
        <v>34</v>
      </c>
      <c r="U35" s="15">
        <v>0</v>
      </c>
      <c r="V35" s="14">
        <f t="shared" ref="V35:V43" si="7">+P35*(S35+U35+0.5)</f>
        <v>900000</v>
      </c>
      <c r="W35" s="6" t="s">
        <v>11</v>
      </c>
      <c r="X35" s="6" t="s">
        <v>28</v>
      </c>
      <c r="Y35" s="6" t="s">
        <v>30</v>
      </c>
      <c r="Z35" s="16"/>
    </row>
    <row r="36" spans="1:26" ht="33.75" x14ac:dyDescent="0.2">
      <c r="A36" s="6">
        <f t="shared" si="4"/>
        <v>30</v>
      </c>
      <c r="B36" s="6" t="s">
        <v>118</v>
      </c>
      <c r="C36" s="5" t="s">
        <v>15</v>
      </c>
      <c r="D36" s="5" t="s">
        <v>16</v>
      </c>
      <c r="E36" s="5" t="s">
        <v>91</v>
      </c>
      <c r="F36" s="10" t="s">
        <v>49</v>
      </c>
      <c r="G36" s="5" t="s">
        <v>29</v>
      </c>
      <c r="H36" s="11" t="s">
        <v>10</v>
      </c>
      <c r="I36" s="2">
        <v>2023</v>
      </c>
      <c r="J36" s="6" t="s">
        <v>11</v>
      </c>
      <c r="K36" s="6" t="s">
        <v>6</v>
      </c>
      <c r="L36" s="12" t="s">
        <v>16</v>
      </c>
      <c r="M36" s="2">
        <v>2023</v>
      </c>
      <c r="N36" s="2">
        <v>2023</v>
      </c>
      <c r="O36" s="2">
        <v>2023</v>
      </c>
      <c r="P36" s="14">
        <v>30000</v>
      </c>
      <c r="Q36" s="14">
        <v>0</v>
      </c>
      <c r="R36" s="13">
        <v>0</v>
      </c>
      <c r="S36" s="15">
        <v>6</v>
      </c>
      <c r="T36" s="15" t="s">
        <v>34</v>
      </c>
      <c r="U36" s="15">
        <v>0</v>
      </c>
      <c r="V36" s="14">
        <f t="shared" si="7"/>
        <v>195000</v>
      </c>
      <c r="W36" s="6" t="s">
        <v>11</v>
      </c>
      <c r="X36" s="6" t="s">
        <v>28</v>
      </c>
      <c r="Y36" s="6" t="s">
        <v>30</v>
      </c>
      <c r="Z36" s="16"/>
    </row>
    <row r="37" spans="1:26" ht="38.25" x14ac:dyDescent="0.2">
      <c r="A37" s="6">
        <f t="shared" si="4"/>
        <v>31</v>
      </c>
      <c r="B37" s="6" t="s">
        <v>119</v>
      </c>
      <c r="C37" s="5" t="s">
        <v>15</v>
      </c>
      <c r="D37" s="5" t="s">
        <v>16</v>
      </c>
      <c r="E37" s="5" t="s">
        <v>100</v>
      </c>
      <c r="F37" s="10" t="s">
        <v>173</v>
      </c>
      <c r="G37" s="5" t="s">
        <v>29</v>
      </c>
      <c r="H37" s="11" t="s">
        <v>10</v>
      </c>
      <c r="I37" s="2">
        <v>2023</v>
      </c>
      <c r="J37" s="6" t="s">
        <v>37</v>
      </c>
      <c r="K37" s="6" t="s">
        <v>6</v>
      </c>
      <c r="L37" s="6" t="s">
        <v>76</v>
      </c>
      <c r="M37" s="2">
        <v>2023</v>
      </c>
      <c r="N37" s="2">
        <v>2023</v>
      </c>
      <c r="O37" s="2">
        <v>2024</v>
      </c>
      <c r="P37" s="14">
        <v>900000</v>
      </c>
      <c r="Q37" s="14">
        <v>0</v>
      </c>
      <c r="R37" s="13">
        <v>0</v>
      </c>
      <c r="S37" s="15">
        <v>5</v>
      </c>
      <c r="T37" s="15" t="s">
        <v>7</v>
      </c>
      <c r="U37" s="15">
        <v>4</v>
      </c>
      <c r="V37" s="14">
        <f t="shared" si="7"/>
        <v>8550000</v>
      </c>
      <c r="W37" s="6" t="s">
        <v>11</v>
      </c>
      <c r="X37" s="6" t="s">
        <v>28</v>
      </c>
      <c r="Y37" s="6" t="s">
        <v>30</v>
      </c>
      <c r="Z37" s="16"/>
    </row>
    <row r="38" spans="1:26" ht="33.75" x14ac:dyDescent="0.2">
      <c r="A38" s="6">
        <f t="shared" si="4"/>
        <v>32</v>
      </c>
      <c r="B38" s="6" t="s">
        <v>120</v>
      </c>
      <c r="C38" s="5" t="s">
        <v>15</v>
      </c>
      <c r="D38" s="5" t="s">
        <v>16</v>
      </c>
      <c r="E38" s="5" t="s">
        <v>100</v>
      </c>
      <c r="F38" s="10" t="s">
        <v>172</v>
      </c>
      <c r="G38" s="5" t="s">
        <v>29</v>
      </c>
      <c r="H38" s="11" t="s">
        <v>10</v>
      </c>
      <c r="I38" s="2">
        <v>2024</v>
      </c>
      <c r="J38" s="6" t="s">
        <v>37</v>
      </c>
      <c r="K38" s="6" t="s">
        <v>6</v>
      </c>
      <c r="L38" s="6" t="s">
        <v>77</v>
      </c>
      <c r="M38" s="2">
        <v>2023</v>
      </c>
      <c r="N38" s="2" t="s">
        <v>174</v>
      </c>
      <c r="O38" s="2">
        <v>2026</v>
      </c>
      <c r="P38" s="14">
        <v>1000000</v>
      </c>
      <c r="Q38" s="14">
        <v>0</v>
      </c>
      <c r="R38" s="13">
        <v>0</v>
      </c>
      <c r="S38" s="15">
        <v>5</v>
      </c>
      <c r="T38" s="15" t="s">
        <v>7</v>
      </c>
      <c r="U38" s="15">
        <v>4</v>
      </c>
      <c r="V38" s="14">
        <f t="shared" si="7"/>
        <v>9500000</v>
      </c>
      <c r="W38" s="6" t="s">
        <v>11</v>
      </c>
      <c r="X38" s="6" t="s">
        <v>28</v>
      </c>
      <c r="Y38" s="6" t="s">
        <v>30</v>
      </c>
      <c r="Z38" s="16" t="s">
        <v>104</v>
      </c>
    </row>
    <row r="39" spans="1:26" ht="45" x14ac:dyDescent="0.2">
      <c r="A39" s="6">
        <f t="shared" si="4"/>
        <v>33</v>
      </c>
      <c r="B39" s="6" t="s">
        <v>121</v>
      </c>
      <c r="C39" s="5" t="s">
        <v>15</v>
      </c>
      <c r="D39" s="5" t="s">
        <v>16</v>
      </c>
      <c r="E39" s="5" t="s">
        <v>99</v>
      </c>
      <c r="F39" s="10" t="s">
        <v>55</v>
      </c>
      <c r="G39" s="5" t="s">
        <v>29</v>
      </c>
      <c r="H39" s="11" t="s">
        <v>10</v>
      </c>
      <c r="I39" s="2">
        <v>2024</v>
      </c>
      <c r="J39" s="6" t="s">
        <v>11</v>
      </c>
      <c r="K39" s="6" t="s">
        <v>168</v>
      </c>
      <c r="L39" s="12" t="s">
        <v>16</v>
      </c>
      <c r="M39" s="2">
        <v>2023</v>
      </c>
      <c r="N39" s="2">
        <v>2024</v>
      </c>
      <c r="O39" s="2">
        <v>2024</v>
      </c>
      <c r="P39" s="14">
        <v>17000</v>
      </c>
      <c r="Q39" s="14">
        <v>0</v>
      </c>
      <c r="R39" s="13">
        <v>0</v>
      </c>
      <c r="S39" s="15">
        <v>5</v>
      </c>
      <c r="T39" s="15" t="s">
        <v>34</v>
      </c>
      <c r="U39" s="15">
        <v>0</v>
      </c>
      <c r="V39" s="14">
        <f t="shared" si="7"/>
        <v>93500</v>
      </c>
      <c r="W39" s="6" t="s">
        <v>11</v>
      </c>
      <c r="X39" s="6" t="s">
        <v>28</v>
      </c>
      <c r="Y39" s="6" t="s">
        <v>30</v>
      </c>
      <c r="Z39" s="16" t="s">
        <v>167</v>
      </c>
    </row>
    <row r="40" spans="1:26" ht="45" x14ac:dyDescent="0.2">
      <c r="A40" s="6">
        <f t="shared" si="4"/>
        <v>34</v>
      </c>
      <c r="B40" s="6" t="s">
        <v>122</v>
      </c>
      <c r="C40" s="5" t="s">
        <v>15</v>
      </c>
      <c r="D40" s="5" t="s">
        <v>16</v>
      </c>
      <c r="E40" s="5" t="s">
        <v>99</v>
      </c>
      <c r="F40" s="10" t="s">
        <v>54</v>
      </c>
      <c r="G40" s="5" t="s">
        <v>29</v>
      </c>
      <c r="H40" s="11" t="s">
        <v>10</v>
      </c>
      <c r="I40" s="2">
        <v>2024</v>
      </c>
      <c r="J40" s="6" t="s">
        <v>11</v>
      </c>
      <c r="K40" s="6" t="s">
        <v>168</v>
      </c>
      <c r="L40" s="12" t="s">
        <v>16</v>
      </c>
      <c r="M40" s="2">
        <v>2023</v>
      </c>
      <c r="N40" s="2">
        <v>2024</v>
      </c>
      <c r="O40" s="2">
        <v>2025</v>
      </c>
      <c r="P40" s="14">
        <v>30000</v>
      </c>
      <c r="Q40" s="14">
        <v>0</v>
      </c>
      <c r="R40" s="13">
        <v>0</v>
      </c>
      <c r="S40" s="15">
        <v>5</v>
      </c>
      <c r="T40" s="15" t="s">
        <v>34</v>
      </c>
      <c r="U40" s="15">
        <v>0</v>
      </c>
      <c r="V40" s="14">
        <f t="shared" si="7"/>
        <v>165000</v>
      </c>
      <c r="W40" s="6" t="s">
        <v>11</v>
      </c>
      <c r="X40" s="6" t="s">
        <v>28</v>
      </c>
      <c r="Y40" s="6" t="s">
        <v>30</v>
      </c>
      <c r="Z40" s="16" t="s">
        <v>167</v>
      </c>
    </row>
    <row r="41" spans="1:26" ht="33.75" x14ac:dyDescent="0.2">
      <c r="A41" s="6">
        <f t="shared" si="4"/>
        <v>35</v>
      </c>
      <c r="B41" s="6" t="s">
        <v>123</v>
      </c>
      <c r="C41" s="5" t="s">
        <v>15</v>
      </c>
      <c r="D41" s="5" t="s">
        <v>16</v>
      </c>
      <c r="E41" s="5" t="s">
        <v>92</v>
      </c>
      <c r="F41" s="10" t="s">
        <v>63</v>
      </c>
      <c r="G41" s="5" t="s">
        <v>29</v>
      </c>
      <c r="H41" s="11" t="s">
        <v>10</v>
      </c>
      <c r="I41" s="2">
        <v>2023</v>
      </c>
      <c r="J41" s="6" t="s">
        <v>11</v>
      </c>
      <c r="K41" s="6" t="s">
        <v>38</v>
      </c>
      <c r="L41" s="12" t="s">
        <v>27</v>
      </c>
      <c r="M41" s="2">
        <v>2023</v>
      </c>
      <c r="N41" s="2">
        <v>2023</v>
      </c>
      <c r="O41" s="2">
        <v>2023</v>
      </c>
      <c r="P41" s="14">
        <v>18324</v>
      </c>
      <c r="Q41" s="14">
        <v>0</v>
      </c>
      <c r="R41" s="13">
        <v>0</v>
      </c>
      <c r="S41" s="15">
        <v>3</v>
      </c>
      <c r="T41" s="15" t="s">
        <v>7</v>
      </c>
      <c r="U41" s="15">
        <v>2</v>
      </c>
      <c r="V41" s="14">
        <f t="shared" si="7"/>
        <v>100782</v>
      </c>
      <c r="W41" s="6" t="s">
        <v>11</v>
      </c>
      <c r="X41" s="6" t="s">
        <v>28</v>
      </c>
      <c r="Y41" s="6" t="s">
        <v>30</v>
      </c>
      <c r="Z41" s="16"/>
    </row>
    <row r="42" spans="1:26" ht="33.75" x14ac:dyDescent="0.2">
      <c r="A42" s="6">
        <f t="shared" si="4"/>
        <v>36</v>
      </c>
      <c r="B42" s="6" t="s">
        <v>124</v>
      </c>
      <c r="C42" s="5" t="s">
        <v>15</v>
      </c>
      <c r="D42" s="5" t="s">
        <v>16</v>
      </c>
      <c r="E42" s="5" t="s">
        <v>92</v>
      </c>
      <c r="F42" s="10" t="s">
        <v>51</v>
      </c>
      <c r="G42" s="5" t="s">
        <v>29</v>
      </c>
      <c r="H42" s="11" t="s">
        <v>10</v>
      </c>
      <c r="I42" s="2">
        <v>2023</v>
      </c>
      <c r="J42" s="6" t="s">
        <v>11</v>
      </c>
      <c r="K42" s="6" t="s">
        <v>38</v>
      </c>
      <c r="L42" s="12" t="s">
        <v>27</v>
      </c>
      <c r="M42" s="2">
        <v>2023</v>
      </c>
      <c r="N42" s="2">
        <v>2023</v>
      </c>
      <c r="O42" s="2">
        <v>2023</v>
      </c>
      <c r="P42" s="14">
        <v>5000</v>
      </c>
      <c r="Q42" s="14">
        <v>0</v>
      </c>
      <c r="R42" s="13">
        <v>0</v>
      </c>
      <c r="S42" s="15">
        <v>2</v>
      </c>
      <c r="T42" s="15" t="s">
        <v>34</v>
      </c>
      <c r="U42" s="15">
        <v>0</v>
      </c>
      <c r="V42" s="14">
        <f t="shared" si="7"/>
        <v>12500</v>
      </c>
      <c r="W42" s="6" t="s">
        <v>11</v>
      </c>
      <c r="X42" s="6" t="s">
        <v>28</v>
      </c>
      <c r="Y42" s="6" t="s">
        <v>30</v>
      </c>
      <c r="Z42" s="16"/>
    </row>
    <row r="43" spans="1:26" ht="33.75" x14ac:dyDescent="0.2">
      <c r="A43" s="6">
        <f t="shared" si="4"/>
        <v>37</v>
      </c>
      <c r="B43" s="6" t="s">
        <v>125</v>
      </c>
      <c r="C43" s="5" t="s">
        <v>15</v>
      </c>
      <c r="D43" s="5" t="s">
        <v>16</v>
      </c>
      <c r="E43" s="5" t="s">
        <v>92</v>
      </c>
      <c r="F43" s="10" t="s">
        <v>44</v>
      </c>
      <c r="G43" s="5" t="s">
        <v>29</v>
      </c>
      <c r="H43" s="11" t="s">
        <v>10</v>
      </c>
      <c r="I43" s="2">
        <v>2023</v>
      </c>
      <c r="J43" s="6" t="s">
        <v>11</v>
      </c>
      <c r="K43" s="6" t="s">
        <v>6</v>
      </c>
      <c r="L43" s="12" t="s">
        <v>16</v>
      </c>
      <c r="M43" s="2">
        <v>2023</v>
      </c>
      <c r="N43" s="2">
        <v>2023</v>
      </c>
      <c r="O43" s="2">
        <v>2024</v>
      </c>
      <c r="P43" s="14">
        <v>14000</v>
      </c>
      <c r="Q43" s="14">
        <v>0</v>
      </c>
      <c r="R43" s="13">
        <v>0</v>
      </c>
      <c r="S43" s="15">
        <v>5</v>
      </c>
      <c r="T43" s="15" t="s">
        <v>7</v>
      </c>
      <c r="U43" s="15">
        <v>4</v>
      </c>
      <c r="V43" s="14">
        <f t="shared" si="7"/>
        <v>133000</v>
      </c>
      <c r="W43" s="6" t="s">
        <v>11</v>
      </c>
      <c r="X43" s="6" t="s">
        <v>28</v>
      </c>
      <c r="Y43" s="6" t="s">
        <v>30</v>
      </c>
      <c r="Z43" s="16"/>
    </row>
    <row r="44" spans="1:26" ht="45" x14ac:dyDescent="0.2">
      <c r="A44" s="6">
        <f t="shared" si="4"/>
        <v>38</v>
      </c>
      <c r="B44" s="6" t="s">
        <v>126</v>
      </c>
      <c r="C44" s="5" t="s">
        <v>15</v>
      </c>
      <c r="D44" s="5" t="s">
        <v>16</v>
      </c>
      <c r="E44" s="5" t="s">
        <v>92</v>
      </c>
      <c r="F44" s="10" t="s">
        <v>50</v>
      </c>
      <c r="G44" s="5" t="s">
        <v>29</v>
      </c>
      <c r="H44" s="11" t="s">
        <v>10</v>
      </c>
      <c r="I44" s="2">
        <v>2023</v>
      </c>
      <c r="J44" s="6" t="s">
        <v>11</v>
      </c>
      <c r="K44" s="38" t="s">
        <v>43</v>
      </c>
      <c r="L44" s="12" t="s">
        <v>27</v>
      </c>
      <c r="M44" s="2">
        <v>2023</v>
      </c>
      <c r="N44" s="2">
        <v>2023</v>
      </c>
      <c r="O44" s="2">
        <v>2023</v>
      </c>
      <c r="P44" s="14">
        <v>8950</v>
      </c>
      <c r="Q44" s="14">
        <v>0</v>
      </c>
      <c r="R44" s="13">
        <v>0</v>
      </c>
      <c r="S44" s="15">
        <v>6</v>
      </c>
      <c r="T44" s="15" t="s">
        <v>34</v>
      </c>
      <c r="U44" s="15">
        <v>0</v>
      </c>
      <c r="V44" s="14">
        <f>+P44*(S44+U44)</f>
        <v>53700</v>
      </c>
      <c r="W44" s="6" t="s">
        <v>11</v>
      </c>
      <c r="X44" s="6" t="s">
        <v>28</v>
      </c>
      <c r="Y44" s="6" t="s">
        <v>30</v>
      </c>
      <c r="Z44" s="16" t="s">
        <v>83</v>
      </c>
    </row>
    <row r="45" spans="1:26" ht="33.75" x14ac:dyDescent="0.2">
      <c r="A45" s="6">
        <f t="shared" si="4"/>
        <v>39</v>
      </c>
      <c r="B45" s="6" t="s">
        <v>127</v>
      </c>
      <c r="C45" s="5" t="s">
        <v>15</v>
      </c>
      <c r="D45" s="5" t="s">
        <v>16</v>
      </c>
      <c r="E45" s="5" t="s">
        <v>92</v>
      </c>
      <c r="F45" s="10" t="s">
        <v>69</v>
      </c>
      <c r="G45" s="5" t="s">
        <v>29</v>
      </c>
      <c r="H45" s="11" t="s">
        <v>10</v>
      </c>
      <c r="I45" s="2">
        <v>2023</v>
      </c>
      <c r="J45" s="12" t="s">
        <v>27</v>
      </c>
      <c r="K45" s="6" t="s">
        <v>42</v>
      </c>
      <c r="L45" s="12" t="s">
        <v>27</v>
      </c>
      <c r="M45" s="2">
        <v>2023</v>
      </c>
      <c r="N45" s="2">
        <v>2023</v>
      </c>
      <c r="O45" s="2">
        <v>2024</v>
      </c>
      <c r="P45" s="14">
        <v>12000</v>
      </c>
      <c r="Q45" s="14">
        <v>0</v>
      </c>
      <c r="R45" s="13">
        <v>0</v>
      </c>
      <c r="S45" s="15"/>
      <c r="T45" s="15" t="s">
        <v>34</v>
      </c>
      <c r="U45" s="15">
        <v>0</v>
      </c>
      <c r="V45" s="14">
        <f>+P45*(S45+U45)</f>
        <v>0</v>
      </c>
      <c r="W45" s="6" t="s">
        <v>11</v>
      </c>
      <c r="X45" s="6" t="s">
        <v>28</v>
      </c>
      <c r="Y45" s="6" t="s">
        <v>30</v>
      </c>
      <c r="Z45" s="16" t="s">
        <v>82</v>
      </c>
    </row>
    <row r="46" spans="1:26" ht="56.25" x14ac:dyDescent="0.2">
      <c r="A46" s="6">
        <f t="shared" si="4"/>
        <v>40</v>
      </c>
      <c r="B46" s="6" t="s">
        <v>128</v>
      </c>
      <c r="C46" s="5" t="s">
        <v>15</v>
      </c>
      <c r="D46" s="5" t="s">
        <v>16</v>
      </c>
      <c r="E46" s="5" t="s">
        <v>92</v>
      </c>
      <c r="F46" s="10" t="s">
        <v>46</v>
      </c>
      <c r="G46" s="5" t="s">
        <v>29</v>
      </c>
      <c r="H46" s="11" t="s">
        <v>10</v>
      </c>
      <c r="I46" s="2">
        <v>2024</v>
      </c>
      <c r="J46" s="6" t="s">
        <v>11</v>
      </c>
      <c r="K46" s="6" t="s">
        <v>80</v>
      </c>
      <c r="L46" s="12" t="s">
        <v>16</v>
      </c>
      <c r="M46" s="2">
        <v>2023</v>
      </c>
      <c r="N46" s="2">
        <v>2024</v>
      </c>
      <c r="O46" s="2">
        <v>2025</v>
      </c>
      <c r="P46" s="14">
        <f>60000*7%</f>
        <v>4200</v>
      </c>
      <c r="Q46" s="14">
        <v>0</v>
      </c>
      <c r="R46" s="13">
        <v>0</v>
      </c>
      <c r="S46" s="15">
        <v>5</v>
      </c>
      <c r="T46" s="15" t="s">
        <v>7</v>
      </c>
      <c r="U46" s="15">
        <v>4</v>
      </c>
      <c r="V46" s="14">
        <f>+P46*(S46+U46+0.5)</f>
        <v>39900</v>
      </c>
      <c r="W46" s="6" t="s">
        <v>11</v>
      </c>
      <c r="X46" s="6" t="s">
        <v>28</v>
      </c>
      <c r="Y46" s="6" t="s">
        <v>30</v>
      </c>
      <c r="Z46" s="16" t="s">
        <v>166</v>
      </c>
    </row>
    <row r="47" spans="1:26" ht="33.75" x14ac:dyDescent="0.2">
      <c r="A47" s="6">
        <f t="shared" si="4"/>
        <v>41</v>
      </c>
      <c r="B47" s="6" t="s">
        <v>129</v>
      </c>
      <c r="C47" s="5" t="s">
        <v>15</v>
      </c>
      <c r="D47" s="5" t="s">
        <v>16</v>
      </c>
      <c r="E47" s="5" t="s">
        <v>92</v>
      </c>
      <c r="F47" s="10" t="s">
        <v>57</v>
      </c>
      <c r="G47" s="5" t="s">
        <v>29</v>
      </c>
      <c r="H47" s="11" t="s">
        <v>10</v>
      </c>
      <c r="I47" s="2">
        <v>2024</v>
      </c>
      <c r="J47" s="6" t="s">
        <v>11</v>
      </c>
      <c r="K47" s="6" t="s">
        <v>6</v>
      </c>
      <c r="L47" s="12" t="s">
        <v>16</v>
      </c>
      <c r="M47" s="2">
        <v>2023</v>
      </c>
      <c r="N47" s="2">
        <v>2024</v>
      </c>
      <c r="O47" s="2">
        <v>2025</v>
      </c>
      <c r="P47" s="14">
        <v>15000</v>
      </c>
      <c r="Q47" s="14">
        <v>0</v>
      </c>
      <c r="R47" s="13">
        <v>0</v>
      </c>
      <c r="S47" s="15">
        <v>5</v>
      </c>
      <c r="T47" s="15" t="s">
        <v>165</v>
      </c>
      <c r="U47" s="15">
        <v>4</v>
      </c>
      <c r="V47" s="14">
        <f t="shared" ref="V47:V52" si="8">+P47*(S47+U47)</f>
        <v>135000</v>
      </c>
      <c r="W47" s="6" t="s">
        <v>11</v>
      </c>
      <c r="X47" s="6" t="s">
        <v>28</v>
      </c>
      <c r="Y47" s="6" t="s">
        <v>30</v>
      </c>
      <c r="Z47" s="16"/>
    </row>
    <row r="48" spans="1:26" ht="33.75" x14ac:dyDescent="0.2">
      <c r="A48" s="6">
        <f t="shared" si="4"/>
        <v>42</v>
      </c>
      <c r="B48" s="6" t="s">
        <v>130</v>
      </c>
      <c r="C48" s="5" t="s">
        <v>15</v>
      </c>
      <c r="D48" s="5" t="s">
        <v>16</v>
      </c>
      <c r="E48" s="5" t="s">
        <v>92</v>
      </c>
      <c r="F48" s="10" t="s">
        <v>74</v>
      </c>
      <c r="G48" s="5" t="s">
        <v>29</v>
      </c>
      <c r="H48" s="11" t="s">
        <v>10</v>
      </c>
      <c r="I48" s="2">
        <v>2024</v>
      </c>
      <c r="J48" s="6" t="s">
        <v>11</v>
      </c>
      <c r="K48" s="6" t="s">
        <v>6</v>
      </c>
      <c r="L48" s="12" t="s">
        <v>16</v>
      </c>
      <c r="M48" s="2">
        <v>2023</v>
      </c>
      <c r="N48" s="2">
        <v>2024</v>
      </c>
      <c r="O48" s="2">
        <v>2025</v>
      </c>
      <c r="P48" s="14">
        <v>8000</v>
      </c>
      <c r="Q48" s="14">
        <v>0</v>
      </c>
      <c r="R48" s="13">
        <v>0</v>
      </c>
      <c r="S48" s="15">
        <v>3</v>
      </c>
      <c r="T48" s="15" t="s">
        <v>7</v>
      </c>
      <c r="U48" s="15">
        <v>3</v>
      </c>
      <c r="V48" s="14">
        <f t="shared" si="8"/>
        <v>48000</v>
      </c>
      <c r="W48" s="6" t="s">
        <v>11</v>
      </c>
      <c r="X48" s="6" t="s">
        <v>28</v>
      </c>
      <c r="Y48" s="6" t="s">
        <v>30</v>
      </c>
      <c r="Z48" s="16"/>
    </row>
    <row r="49" spans="1:26" ht="33.75" x14ac:dyDescent="0.2">
      <c r="A49" s="6">
        <f t="shared" si="4"/>
        <v>43</v>
      </c>
      <c r="B49" s="6" t="s">
        <v>131</v>
      </c>
      <c r="C49" s="5" t="s">
        <v>15</v>
      </c>
      <c r="D49" s="5" t="s">
        <v>16</v>
      </c>
      <c r="E49" s="5" t="s">
        <v>92</v>
      </c>
      <c r="F49" s="10" t="s">
        <v>68</v>
      </c>
      <c r="G49" s="5" t="s">
        <v>29</v>
      </c>
      <c r="H49" s="11" t="s">
        <v>10</v>
      </c>
      <c r="I49" s="2">
        <v>2024</v>
      </c>
      <c r="J49" s="6" t="s">
        <v>11</v>
      </c>
      <c r="K49" s="6" t="s">
        <v>6</v>
      </c>
      <c r="L49" s="12" t="s">
        <v>16</v>
      </c>
      <c r="M49" s="2">
        <v>2023</v>
      </c>
      <c r="N49" s="2">
        <v>2024</v>
      </c>
      <c r="O49" s="2">
        <v>2025</v>
      </c>
      <c r="P49" s="14">
        <v>10000</v>
      </c>
      <c r="Q49" s="14">
        <v>0</v>
      </c>
      <c r="R49" s="13">
        <v>0</v>
      </c>
      <c r="S49" s="15">
        <v>3</v>
      </c>
      <c r="T49" s="15" t="s">
        <v>7</v>
      </c>
      <c r="U49" s="15">
        <v>3</v>
      </c>
      <c r="V49" s="14">
        <f t="shared" si="8"/>
        <v>60000</v>
      </c>
      <c r="W49" s="6" t="s">
        <v>11</v>
      </c>
      <c r="X49" s="6" t="s">
        <v>28</v>
      </c>
      <c r="Y49" s="6" t="s">
        <v>30</v>
      </c>
      <c r="Z49" s="16" t="s">
        <v>82</v>
      </c>
    </row>
    <row r="50" spans="1:26" ht="33.75" x14ac:dyDescent="0.2">
      <c r="A50" s="6">
        <f t="shared" si="4"/>
        <v>44</v>
      </c>
      <c r="B50" s="6" t="s">
        <v>132</v>
      </c>
      <c r="C50" s="5" t="s">
        <v>15</v>
      </c>
      <c r="D50" s="5" t="s">
        <v>16</v>
      </c>
      <c r="E50" s="5" t="s">
        <v>92</v>
      </c>
      <c r="F50" s="10" t="s">
        <v>75</v>
      </c>
      <c r="G50" s="5" t="s">
        <v>29</v>
      </c>
      <c r="H50" s="11" t="s">
        <v>10</v>
      </c>
      <c r="I50" s="2">
        <v>2024</v>
      </c>
      <c r="J50" s="6" t="s">
        <v>11</v>
      </c>
      <c r="K50" s="6" t="s">
        <v>6</v>
      </c>
      <c r="L50" s="12" t="s">
        <v>16</v>
      </c>
      <c r="M50" s="2">
        <v>2023</v>
      </c>
      <c r="N50" s="2">
        <v>2024</v>
      </c>
      <c r="O50" s="2">
        <v>2025</v>
      </c>
      <c r="P50" s="14">
        <v>14000</v>
      </c>
      <c r="Q50" s="14">
        <v>0</v>
      </c>
      <c r="R50" s="13">
        <v>0</v>
      </c>
      <c r="S50" s="15">
        <v>4</v>
      </c>
      <c r="T50" s="15" t="s">
        <v>7</v>
      </c>
      <c r="U50" s="15">
        <v>3</v>
      </c>
      <c r="V50" s="14">
        <f t="shared" si="8"/>
        <v>98000</v>
      </c>
      <c r="W50" s="6" t="s">
        <v>11</v>
      </c>
      <c r="X50" s="6" t="s">
        <v>28</v>
      </c>
      <c r="Y50" s="6" t="s">
        <v>30</v>
      </c>
      <c r="Z50" s="16" t="s">
        <v>82</v>
      </c>
    </row>
    <row r="51" spans="1:26" ht="33.75" x14ac:dyDescent="0.2">
      <c r="A51" s="6">
        <f t="shared" si="4"/>
        <v>45</v>
      </c>
      <c r="B51" s="6" t="s">
        <v>133</v>
      </c>
      <c r="C51" s="5" t="s">
        <v>15</v>
      </c>
      <c r="D51" s="5" t="s">
        <v>16</v>
      </c>
      <c r="E51" s="5" t="s">
        <v>92</v>
      </c>
      <c r="F51" s="10" t="s">
        <v>162</v>
      </c>
      <c r="G51" s="5" t="s">
        <v>29</v>
      </c>
      <c r="H51" s="11" t="s">
        <v>10</v>
      </c>
      <c r="I51" s="2">
        <v>2023</v>
      </c>
      <c r="J51" s="6" t="s">
        <v>11</v>
      </c>
      <c r="K51" s="6" t="s">
        <v>6</v>
      </c>
      <c r="L51" s="12" t="s">
        <v>16</v>
      </c>
      <c r="M51" s="2">
        <v>2023</v>
      </c>
      <c r="N51" s="2">
        <v>2023</v>
      </c>
      <c r="O51" s="2">
        <v>2023</v>
      </c>
      <c r="P51" s="14">
        <v>20000</v>
      </c>
      <c r="Q51" s="14">
        <v>0</v>
      </c>
      <c r="R51" s="13">
        <v>0</v>
      </c>
      <c r="S51" s="15">
        <v>3</v>
      </c>
      <c r="T51" s="15" t="s">
        <v>34</v>
      </c>
      <c r="U51" s="15">
        <v>0</v>
      </c>
      <c r="V51" s="14">
        <f t="shared" si="8"/>
        <v>60000</v>
      </c>
      <c r="W51" s="6" t="s">
        <v>11</v>
      </c>
      <c r="X51" s="6" t="s">
        <v>28</v>
      </c>
      <c r="Y51" s="6" t="s">
        <v>30</v>
      </c>
      <c r="Z51" s="16"/>
    </row>
    <row r="52" spans="1:26" ht="33.75" x14ac:dyDescent="0.2">
      <c r="A52" s="6">
        <f t="shared" si="4"/>
        <v>46</v>
      </c>
      <c r="B52" s="6" t="s">
        <v>134</v>
      </c>
      <c r="C52" s="5" t="s">
        <v>15</v>
      </c>
      <c r="D52" s="5" t="s">
        <v>16</v>
      </c>
      <c r="E52" s="5" t="s">
        <v>92</v>
      </c>
      <c r="F52" s="10" t="s">
        <v>171</v>
      </c>
      <c r="G52" s="5" t="s">
        <v>29</v>
      </c>
      <c r="H52" s="11" t="s">
        <v>10</v>
      </c>
      <c r="I52" s="2">
        <v>2024</v>
      </c>
      <c r="J52" s="12" t="s">
        <v>11</v>
      </c>
      <c r="K52" s="6" t="s">
        <v>6</v>
      </c>
      <c r="L52" s="12" t="s">
        <v>16</v>
      </c>
      <c r="M52" s="2">
        <v>2023</v>
      </c>
      <c r="N52" s="2">
        <v>2024</v>
      </c>
      <c r="O52" s="2">
        <v>2024</v>
      </c>
      <c r="P52" s="14">
        <v>20000</v>
      </c>
      <c r="Q52" s="14">
        <v>0</v>
      </c>
      <c r="R52" s="13">
        <v>0</v>
      </c>
      <c r="S52" s="15">
        <v>4</v>
      </c>
      <c r="T52" s="15" t="s">
        <v>160</v>
      </c>
      <c r="U52" s="15">
        <v>3</v>
      </c>
      <c r="V52" s="14">
        <f t="shared" si="8"/>
        <v>140000</v>
      </c>
      <c r="W52" s="6" t="s">
        <v>11</v>
      </c>
      <c r="X52" s="6" t="s">
        <v>28</v>
      </c>
      <c r="Y52" s="6" t="s">
        <v>30</v>
      </c>
      <c r="Z52" s="16"/>
    </row>
    <row r="53" spans="1:26" ht="33.75" x14ac:dyDescent="0.2">
      <c r="A53" s="6">
        <f t="shared" si="4"/>
        <v>47</v>
      </c>
      <c r="B53" s="6" t="s">
        <v>161</v>
      </c>
      <c r="C53" s="5" t="s">
        <v>15</v>
      </c>
      <c r="D53" s="5" t="s">
        <v>16</v>
      </c>
      <c r="E53" s="5" t="s">
        <v>93</v>
      </c>
      <c r="F53" s="10" t="s">
        <v>163</v>
      </c>
      <c r="G53" s="5" t="s">
        <v>29</v>
      </c>
      <c r="H53" s="11" t="s">
        <v>10</v>
      </c>
      <c r="I53" s="2">
        <v>2023</v>
      </c>
      <c r="J53" s="12" t="s">
        <v>27</v>
      </c>
      <c r="K53" s="6" t="s">
        <v>42</v>
      </c>
      <c r="L53" s="12" t="s">
        <v>27</v>
      </c>
      <c r="M53" s="2">
        <v>2023</v>
      </c>
      <c r="N53" s="2">
        <v>2023</v>
      </c>
      <c r="O53" s="2">
        <v>2023</v>
      </c>
      <c r="P53" s="14">
        <f>20000+2800</f>
        <v>22800</v>
      </c>
      <c r="Q53" s="14">
        <v>0</v>
      </c>
      <c r="R53" s="13">
        <v>0</v>
      </c>
      <c r="S53" s="15">
        <v>2</v>
      </c>
      <c r="T53" s="15" t="s">
        <v>160</v>
      </c>
      <c r="U53" s="15">
        <v>2</v>
      </c>
      <c r="V53" s="14">
        <f>+P53*(S53+U53)+(670000/2)</f>
        <v>426200</v>
      </c>
      <c r="W53" s="6" t="s">
        <v>11</v>
      </c>
      <c r="X53" s="6" t="s">
        <v>28</v>
      </c>
      <c r="Y53" s="6" t="s">
        <v>30</v>
      </c>
      <c r="Z53" s="16"/>
    </row>
    <row r="54" spans="1:26" ht="48" customHeight="1" x14ac:dyDescent="0.2">
      <c r="A54" s="6">
        <f t="shared" si="4"/>
        <v>48</v>
      </c>
      <c r="B54" s="6" t="s">
        <v>170</v>
      </c>
      <c r="C54" s="5" t="s">
        <v>15</v>
      </c>
      <c r="D54" s="5" t="s">
        <v>16</v>
      </c>
      <c r="E54" s="5" t="s">
        <v>101</v>
      </c>
      <c r="F54" s="10" t="s">
        <v>41</v>
      </c>
      <c r="G54" s="5" t="s">
        <v>29</v>
      </c>
      <c r="H54" s="11" t="s">
        <v>10</v>
      </c>
      <c r="I54" s="2">
        <v>2024</v>
      </c>
      <c r="J54" s="12" t="s">
        <v>37</v>
      </c>
      <c r="K54" s="38" t="s">
        <v>43</v>
      </c>
      <c r="L54" s="12" t="s">
        <v>156</v>
      </c>
      <c r="M54" s="2">
        <v>2023</v>
      </c>
      <c r="N54" s="2">
        <v>2024</v>
      </c>
      <c r="O54" s="2">
        <v>2024</v>
      </c>
      <c r="P54" s="14">
        <v>470000</v>
      </c>
      <c r="Q54" s="14">
        <v>0</v>
      </c>
      <c r="R54" s="13">
        <v>0</v>
      </c>
      <c r="S54" s="15">
        <v>4</v>
      </c>
      <c r="T54" s="15" t="s">
        <v>34</v>
      </c>
      <c r="U54" s="15">
        <v>0</v>
      </c>
      <c r="V54" s="14">
        <f>+P54*(S54+U54)+200000*2</f>
        <v>2280000</v>
      </c>
      <c r="W54" s="6" t="s">
        <v>11</v>
      </c>
      <c r="X54" s="6" t="s">
        <v>28</v>
      </c>
      <c r="Y54" s="6" t="s">
        <v>30</v>
      </c>
      <c r="Z54" s="16" t="s">
        <v>164</v>
      </c>
    </row>
  </sheetData>
  <sortState xmlns:xlrd2="http://schemas.microsoft.com/office/spreadsheetml/2017/richdata2" ref="A7:Z54">
    <sortCondition ref="E7:E54"/>
    <sortCondition ref="I7:I54"/>
  </sortState>
  <mergeCells count="21">
    <mergeCell ref="A2:Z2"/>
    <mergeCell ref="A1:Z1"/>
    <mergeCell ref="M5:O5"/>
    <mergeCell ref="H5:H6"/>
    <mergeCell ref="P5:R5"/>
    <mergeCell ref="W5:Y5"/>
    <mergeCell ref="S5:S6"/>
    <mergeCell ref="T5:T6"/>
    <mergeCell ref="U5:U6"/>
    <mergeCell ref="V5:V6"/>
    <mergeCell ref="B5:D5"/>
    <mergeCell ref="A5:A6"/>
    <mergeCell ref="F5:F6"/>
    <mergeCell ref="G5:G6"/>
    <mergeCell ref="I5:I6"/>
    <mergeCell ref="K5:K6"/>
    <mergeCell ref="J5:J6"/>
    <mergeCell ref="L5:L6"/>
    <mergeCell ref="E5:E6"/>
    <mergeCell ref="Z5:Z6"/>
    <mergeCell ref="Z29:Z34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headerFooter>
    <oddFooter>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2023_2024</vt:lpstr>
      <vt:lpstr>'2023_2024'!Titoli_stampa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2023-02-27T17:58:58Z</cp:lastPrinted>
  <dcterms:created xsi:type="dcterms:W3CDTF">2023-02-09T12:32:51Z</dcterms:created>
  <dcterms:modified xsi:type="dcterms:W3CDTF">2023-03-10T17:45:40Z</dcterms:modified>
</cp:coreProperties>
</file>